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13" firstSheet="2" activeTab="6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Свод" sheetId="5" r:id="rId5"/>
    <sheet name="Справочник" sheetId="6" r:id="rId6"/>
    <sheet name="Сетевые организации" sheetId="7" r:id="rId7"/>
    <sheet name="Сбытовые организации" sheetId="8" r:id="rId8"/>
    <sheet name="ЭСО" sheetId="9" r:id="rId9"/>
    <sheet name="TEHSHEET" sheetId="10" state="very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ES">#REF!</definedName>
    <definedName name="AOE">#REF!</definedName>
    <definedName name="BALEE_FLOAD">#REF!</definedName>
    <definedName name="BALEE_PROT" localSheetId="4">'[13]Баланс ээ'!$G$22:$J$22,'[13]Баланс ээ'!$G$20:$J$20,'[13]Баланс ээ'!$G$11:$J$18,'[13]Баланс ээ'!$G$24:$J$28</definedName>
    <definedName name="BALEE_PROT">#REF!,#REF!,#REF!,#REF!</definedName>
    <definedName name="BALM_FLOAD">#REF!</definedName>
    <definedName name="BALM_PROT" localSheetId="4">'[13]Баланс мощности'!$G$20:$J$20,'[13]Баланс мощности'!$G$22:$J$22,'[13]Баланс мощности'!$G$24:$J$28,'[13]Баланс мощности'!$G$11:$J$18</definedName>
    <definedName name="BALM_PROT">#REF!,#REF!,#REF!,#REF!</definedName>
    <definedName name="CUR_VER" localSheetId="4">'[3]Заголовок'!$B$21</definedName>
    <definedName name="CUR_VER">'[3]Заголовок'!$B$21</definedName>
    <definedName name="DaNet">'TEHSHEET'!$I$52:$I$53</definedName>
    <definedName name="DATA">#REF!</definedName>
    <definedName name="DATE">#REF!</definedName>
    <definedName name="dip" localSheetId="4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4">'[11]FST5'!$G$149:$G$165,P1_eso</definedName>
    <definedName name="eso">'[11]FST5'!$G$149:$G$165,P1_eso</definedName>
    <definedName name="ESO_ET">#REF!</definedName>
    <definedName name="ESO_ORG">'TEHSHEET'!$A$32:$Q$36</definedName>
    <definedName name="ESO_PROT" localSheetId="3">#REF!,#REF!,#REF!,P1_ESO_PROT</definedName>
    <definedName name="ESO_PROT" localSheetId="4">'[13]ЭСО'!$G$41:$G$43,'[13]ЭСО'!$G$47:$G$50,'[13]ЭСО'!$G$8:$G$9,'Свод'!P1_ESO_PROT</definedName>
    <definedName name="ESO_PROT">#REF!,#REF!,#REF!,P1_ESO_PROT</definedName>
    <definedName name="ESOcom" localSheetId="4">'[13]Справочник'!#REF!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 localSheetId="4">'[11]FST5'!$G$100:$G$116,P1_net</definedName>
    <definedName name="net">'[11]FST5'!$G$100:$G$116,P1_net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организации'!$E$11:$X$45</definedName>
    <definedName name="NET_W">'TEHSHEET'!$A$13:$Q$13</definedName>
    <definedName name="NOM">#REF!</definedName>
    <definedName name="NSRF" localSheetId="4">'Свод'!#REF!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localSheetId="4" hidden="1">'[13]ЭСО'!$G$11:$G$12,'[13]ЭСО'!$G$14:$G$15,'[13]ЭСО'!$G$17:$G$21,'[13]ЭСО'!$G$25:$G$25,'[13]ЭСО'!$G$27:$G$29,'[13]ЭСО'!$G$31:$G$32,'[13]ЭСО'!$G$35:$G$36,'[13]ЭСО'!$G$39:$G$39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localSheetId="4" hidden="1">'[13]сбыт'!#REF!,'[13]сбыт'!#REF!,'[13]сбыт'!#REF!,'[13]сбыт'!#REF!,'[13]сбыт'!#REF!,'[13]сбыт'!#REF!,'[13]сбыт'!#REF!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4" hidden="1">'Свод'!#REF!,'Свод'!#REF!,'Свод'!#REF!,'Свод'!#REF!,'Свод'!#REF!,'Свод'!#REF!,'Свод'!#REF!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4" hidden="1">'[13]Рег генер'!$F$30:$F$33,'[13]Рег генер'!$F$35:$F$40,'[13]Рег генер'!$F$42:$F$42,'[13]Рег генер'!$F$44:$F$44,'[13]Рег генер'!$F$46:$F$46,'[13]Рег генер'!$F$48:$F$48</definedName>
    <definedName name="P1_SCOPE_FLOAD" hidden="1">#REF!,#REF!,#REF!,#REF!,#REF!,#REF!</definedName>
    <definedName name="P1_SCOPE_FRML" localSheetId="4" hidden="1">'[13]Рег генер'!$F$18:$F$23,'[13]Рег генер'!$F$25:$F$26,'[13]Рег генер'!$F$28:$F$28,'[13]Рег генер'!$F$30:$F$32,'[13]Рег генер'!$F$35:$F$39,'[13]Рег генер'!$F$42:$F$42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4" hidden="1">'[13]сети'!#REF!,'[13]сети'!$G$41:$H$43,'[13]сети'!$G$39:$H$39,'[13]сети'!$G$35:$H$36,'[13]сети'!$G$31:$H$32,'[13]сети'!$G$27:$H$29,'[13]сети'!$G$25:$H$25</definedName>
    <definedName name="P1_SET_PROT" hidden="1">#REF!,#REF!,#REF!,#REF!,#REF!,#REF!,#REF!</definedName>
    <definedName name="P1_SET_PRT" localSheetId="4" hidden="1">'[13]сети'!$G$11:$H$12,'[13]сети'!$G$14:$H$15,'[13]сети'!$G$17:$H$21,'[13]сети'!$G$25:$H$25,'[13]сети'!$G$27:$H$29,'[13]сети'!$G$31:$H$32,'[13]сети'!$G$35:$H$36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4" hidden="1">'Свод'!#REF!,'Свод'!#REF!,'Свод'!#REF!,'Свод'!#REF!,'Свод'!#REF!,'Свод'!#REF!,'Свод'!#REF!,'Свод'!#REF!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3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3">'[9]Справочники'!#REF!</definedName>
    <definedName name="PER_ET">#REF!</definedName>
    <definedName name="PR1" localSheetId="4">'[17]Прил 1'!#REF!</definedName>
    <definedName name="PR1">'[12]Прил 1'!#REF!</definedName>
    <definedName name="PROT">#REF!,#REF!,#REF!,#REF!,#REF!,#REF!</definedName>
    <definedName name="REG_ET">#REF!</definedName>
    <definedName name="REG_PROT" localSheetId="4">'[13]regs'!$H$18:$H$23,'[13]regs'!$H$25:$H$26,'[13]regs'!$H$28:$H$28,'[13]regs'!$H$30:$H$32,'[13]regs'!$H$35:$H$39,'[13]regs'!$H$46:$H$46,'[13]regs'!$H$13:$H$16</definedName>
    <definedName name="REG_PROT">'[10]regs'!$H$18:$H$23,'[10]regs'!$H$25:$H$26,'[10]regs'!$H$28:$H$28,'[10]regs'!$H$30:$H$32,'[10]regs'!$H$35:$H$39,'[10]regs'!$H$46:$H$46,'[10]regs'!$H$13:$H$16</definedName>
    <definedName name="REGcom">#REF!</definedName>
    <definedName name="REGION" localSheetId="4">'[17]Лист1'!$B$3:$B$91</definedName>
    <definedName name="REGION">'TEHSHEET'!$B$42:$B$126</definedName>
    <definedName name="REGIONS" localSheetId="3">'[9]TEHSHEET'!$C$6:$C$93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3">#REF!,#REF!,#REF!,#REF!,P1_SBT_PROT</definedName>
    <definedName name="SBT_PROT" localSheetId="4">'[13]сбыт'!#REF!,'[13]сбыт'!#REF!,'[13]сбыт'!#REF!,'[13]сбыт'!#REF!,'Свод'!P1_SBT_PROT</definedName>
    <definedName name="SBT_PROT">#REF!,#REF!,#REF!,#REF!,P1_SBT_PROT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BYT_INV">'TEHSHEET'!$A$23:$O$25</definedName>
    <definedName name="SBYT_ORG">'TEHSHEET'!$A$17:$O$21</definedName>
    <definedName name="SBYT_W">'TEHSHEET'!$A$28:$O$28</definedName>
    <definedName name="SCOPE_16_PRT" localSheetId="3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3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3">'[8]4'!$Z$27:$AC$31,'[8]4'!$F$14:$I$20,P1_SCOPE_4_PRT,P2_SCOPE_4_PRT</definedName>
    <definedName name="SCOPE_4_PRT">'[8]4'!$Z$27:$AC$31,'[8]4'!$F$14:$I$20,P1_SCOPE_4_PRT,P2_SCOPE_4_PRT</definedName>
    <definedName name="SCOPE_5_PRT" localSheetId="3">'[8]5'!$Z$27:$AC$31,'[8]5'!$F$14:$I$21,P1_SCOPE_5_PRT,P2_SCOPE_5_PRT</definedName>
    <definedName name="SCOPE_5_PRT">'[8]5'!$Z$27:$AC$31,'[8]5'!$F$14:$I$21,P1_SCOPE_5_PRT,P2_SCOPE_5_PRT</definedName>
    <definedName name="SCOPE_CORR" localSheetId="4">'Свод'!#REF!,'Свод'!#REF!,'Свод'!#REF!,'Свод'!#REF!,'Свод'!#REF!,'Свод'!P1_SCOPE_CORR,'Свод'!P2_SCOPE_CORR</definedName>
    <definedName name="SCOPE_CORR">#REF!,#REF!,#REF!,#REF!,#REF!,P1_SCOPE_CORR,P2_SCOPE_CORR</definedName>
    <definedName name="SCOPE_CPR" localSheetId="4">'Свод'!$B$4:$H$8</definedName>
    <definedName name="SCOPE_CPR">#REF!</definedName>
    <definedName name="SCOPE_ESOLD">#REF!</definedName>
    <definedName name="SCOPE_ETALON2">#REF!</definedName>
    <definedName name="SCOPE_F1_PRT" localSheetId="3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3">#REF!,P1_SCOPE_FLOAD</definedName>
    <definedName name="SCOPE_FLOAD" localSheetId="4">'[13]Рег генер'!$F$13:$F$28,'Свод'!P1_SCOPE_FLOAD</definedName>
    <definedName name="SCOPE_FLOAD">#REF!,P1_SCOPE_FLOAD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 localSheetId="3">#REF!,#REF!,P1_SCOPE_FRML</definedName>
    <definedName name="SCOPE_FRML" localSheetId="4">'[13]Рег генер'!$F$46:$F$46,'[13]Рег генер'!$F$13:$F$16,'Свод'!P1_SCOPE_FRML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3">P5_SCOPE_PER_PRT,P6_SCOPE_PER_PRT,P7_SCOPE_PER_PRT,'Заголовок'!P8_SCOPE_PER_PRT</definedName>
    <definedName name="SCOPE_PER_PRT">P5_SCOPE_PER_PRT,P6_SCOPE_PER_PRT,P7_SCOPE_PER_PRT,P8_SCOPE_PER_PRT</definedName>
    <definedName name="SCOPE_PRD">#REF!</definedName>
    <definedName name="SCOPE_PRD_ET" localSheetId="3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3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'[9]Справочники'!#REF!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4">'Свод'!#REF!,'Свод'!#REF!,'Свод'!#REF!,'Свод'!#REF!,'Свод'!#REF!,'Свод'!#REF!</definedName>
    <definedName name="SCOPE_SS">#REF!,#REF!,#REF!,#REF!,#REF!,#REF!</definedName>
    <definedName name="SCOPE_SS2" localSheetId="4">'Свод'!#REF!</definedName>
    <definedName name="SCOPE_SS2">#REF!</definedName>
    <definedName name="SCOPE_SV_LD1" localSheetId="3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COPE_SVOD">'Свод'!$E$8:$H$18</definedName>
    <definedName name="SCOPE_TP">'[11]FST5'!$L$12:$L$23,'[11]FST5'!$L$5:$L$8</definedName>
    <definedName name="SET_ET">#REF!</definedName>
    <definedName name="SET_PROT" localSheetId="3">#REF!,#REF!,#REF!,#REF!,#REF!,P1_SET_PROT</definedName>
    <definedName name="SET_PROT" localSheetId="4">'[13]сети'!$G$17:$H$21,'[13]сети'!$G$14:$H$15,'[13]сети'!$G$11:$H$12,'[13]сети'!$G$8:$H$9,'[13]сети'!$G$47:$H$50,'Свод'!P1_SET_PROT</definedName>
    <definedName name="SET_PROT">#REF!,#REF!,#REF!,#REF!,#REF!,P1_SET_PROT</definedName>
    <definedName name="SET_PRT" localSheetId="3">#REF!,#REF!,#REF!,#REF!,P1_SET_PRT</definedName>
    <definedName name="SET_PRT" localSheetId="4">'[13]сети'!$G$39:$H$39,'[13]сети'!$G$41:$H$43,'[13]сети'!$G$47:$H$50,'[13]сети'!$G$8:$H$9,'Свод'!P1_SET_PRT</definedName>
    <definedName name="SET_PRT">#REF!,#REF!,#REF!,#REF!,P1_SET_PRT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 localSheetId="4">'[13]Справочники'!#REF!,'[13]Справочники'!#REF!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3">'Заголовок'!P6_T2.1?Protection</definedName>
    <definedName name="T2.1?Protection" localSheetId="4">'Свод'!P6_T2.1?Protection</definedName>
    <definedName name="T2.1?Protection">P6_T2.1?Protection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 localSheetId="4">'[15]Заголовок'!$B$15</definedName>
    <definedName name="БазовыйПериод">'Заголовок2'!$B$15</definedName>
    <definedName name="БС" localSheetId="4">'[16]Справочники'!$A$4:$A$6</definedName>
    <definedName name="БС">'[4]Справочники'!$A$4:$A$6</definedName>
    <definedName name="ВТОП">#REF!</definedName>
    <definedName name="ДРУГОЕ" localSheetId="4">'[14]Справочники'!$A$26:$A$28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3">'Заголовок'!$A$1:$H$17</definedName>
    <definedName name="_xlnm.Print_Area" localSheetId="2">'Инструкция'!$A$1:$N$57</definedName>
    <definedName name="_xlnm.Print_Area" localSheetId="7">'Сбытовые организации'!#REF!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 localSheetId="4">'[15]Заголовок'!$B$14</definedName>
    <definedName name="ПериодРегулирования">'Заголовок2'!$B$14</definedName>
    <definedName name="ПоследнийГод" localSheetId="4">'[14]Заголовок'!$B$16</definedName>
    <definedName name="ПоследнийГод">'Заголовок2'!$B$16</definedName>
    <definedName name="ПЭ" localSheetId="4">'[14]Справочники'!$A$10:$A$12</definedName>
    <definedName name="ПЭ">'[2]Справочники'!$A$10:$A$12</definedName>
    <definedName name="РГК" localSheetId="4">'[14]Справочники'!$A$4:$A$4</definedName>
    <definedName name="РГК">'[2]Справочники'!$A$4:$A$4</definedName>
    <definedName name="УГОЛЬ" localSheetId="4">'[14]Справочники'!$A$19:$A$21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<sst xmlns="http://schemas.openxmlformats.org/spreadsheetml/2006/main" count="707" uniqueCount="318">
  <si>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</si>
  <si>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</si>
  <si>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</si>
  <si>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</si>
  <si>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</si>
  <si>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</si>
  <si>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</si>
  <si>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</si>
  <si>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</si>
  <si>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</si>
  <si>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</si>
  <si>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</si>
  <si>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</si>
  <si>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</si>
  <si>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</si>
  <si>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</si>
  <si>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</si>
  <si>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</si>
  <si>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</si>
  <si>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</si>
  <si>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</si>
  <si>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</si>
  <si>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</si>
  <si>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Регион</t>
  </si>
  <si>
    <t>Ивановская область</t>
  </si>
  <si>
    <t>Выберите название региона из списка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</si>
  <si>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</si>
  <si>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</si>
  <si>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</si>
  <si>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</si>
  <si>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</si>
  <si>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</si>
  <si>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</si>
  <si>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</si>
  <si>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</si>
  <si>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</si>
  <si>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</si>
  <si>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</si>
  <si>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</si>
  <si>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</si>
  <si>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</si>
  <si>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</si>
  <si>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</si>
  <si>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</si>
  <si>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</si>
  <si>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</si>
  <si>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</si>
  <si>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</si>
  <si>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</si>
  <si>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</si>
  <si>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</si>
  <si>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</si>
  <si>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</si>
  <si>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</si>
  <si>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</si>
  <si>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</si>
  <si>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</si>
  <si>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</si>
  <si>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</si>
  <si>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</si>
  <si>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</si>
  <si>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</si>
  <si>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</si>
  <si>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</si>
  <si>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</si>
  <si>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</si>
  <si>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</si>
  <si>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</si>
  <si>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</si>
  <si>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</si>
  <si>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</si>
  <si>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</si>
  <si>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</si>
  <si>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</si>
  <si>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</si>
  <si>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</si>
  <si>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</si>
  <si>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</si>
  <si>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</si>
  <si>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</si>
  <si>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</si>
  <si>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</si>
  <si>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</si>
  <si>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</si>
  <si>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</si>
  <si>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</si>
  <si>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</si>
  <si>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</si>
  <si>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</si>
  <si>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</si>
  <si>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</si>
  <si>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</si>
  <si>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</si>
  <si>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</si>
  <si>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</si>
  <si>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</si>
  <si>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</si>
  <si>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</si>
  <si>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</si>
  <si>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</si>
  <si>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</si>
  <si>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</si>
  <si>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</si>
  <si>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</si>
  <si>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</si>
  <si>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</si>
  <si>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</si>
  <si>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Забайкальский край</t>
  </si>
  <si>
    <t>Камчатский край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</si>
  <si>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</si>
  <si>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</si>
  <si>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</si>
  <si>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</si>
  <si>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>1. Проектируемые расходы на реализацию инвестиционной программы на отчетный год</t>
  </si>
  <si>
    <t>1.1. За счет регулируемых тарифов (надбавок)</t>
  </si>
  <si>
    <t>1.1.1. Амортизация</t>
  </si>
  <si>
    <t>1.1.2. Прибыль</t>
  </si>
  <si>
    <t>Амортизация</t>
  </si>
  <si>
    <t>Прибыль</t>
  </si>
  <si>
    <t>За счет иных источников</t>
  </si>
  <si>
    <t>№ п/п</t>
  </si>
  <si>
    <t>Наименование компании, инвестиционного проекта и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</si>
  <si>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</si>
  <si>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</si>
  <si>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</si>
  <si>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</si>
  <si>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окончания проекта</t>
  </si>
  <si>
    <t>Итого</t>
  </si>
  <si>
    <t>За счет регулируемых тарифов по передаче</t>
  </si>
  <si>
    <t>За счет регулируемых тарифов по присоединению</t>
  </si>
  <si>
    <t>план</t>
  </si>
  <si>
    <t>факт</t>
  </si>
  <si>
    <t xml:space="preserve"> 1.1</t>
  </si>
  <si>
    <t xml:space="preserve"> 1.1.1</t>
  </si>
  <si>
    <t>Наименование работ</t>
  </si>
  <si>
    <t>Наименование компании, инвестиционного проекта, объекта и работ</t>
  </si>
  <si>
    <t>За счет регулируемой сбытовой надбавки</t>
  </si>
  <si>
    <t>За счет регулируемых тарифов</t>
  </si>
  <si>
    <t>Добавить инвестиционный проект</t>
  </si>
  <si>
    <t>Добавить работы по проекту</t>
  </si>
  <si>
    <t>Добавить энергоснабжающую компанию</t>
  </si>
  <si>
    <t>Добавить сбытовую организацию</t>
  </si>
  <si>
    <t>Всего по инвестиционному проекту</t>
  </si>
  <si>
    <t>Всего по сбытовой компании</t>
  </si>
  <si>
    <t>Всего по сетевой компании</t>
  </si>
  <si>
    <t>Всего по энергоснабжающей компании</t>
  </si>
  <si>
    <t>Новое строительство и расширение</t>
  </si>
  <si>
    <t>Техническое перевооружение и реконструкция</t>
  </si>
  <si>
    <t>Приобретение объектов основных средств</t>
  </si>
  <si>
    <t>X</t>
  </si>
  <si>
    <t>L1</t>
  </si>
  <si>
    <t>L1.1</t>
  </si>
  <si>
    <t>L1.1.1</t>
  </si>
  <si>
    <t>L1.1.2</t>
  </si>
  <si>
    <t>L1.2</t>
  </si>
  <si>
    <t>L1.3</t>
  </si>
  <si>
    <t>ПЛАН</t>
  </si>
  <si>
    <t>ФАКТ</t>
  </si>
  <si>
    <t>Год</t>
  </si>
  <si>
    <t xml:space="preserve"> тыс. руб.</t>
  </si>
  <si>
    <t>ИТОГО</t>
  </si>
  <si>
    <t>L2</t>
  </si>
  <si>
    <t>L3</t>
  </si>
  <si>
    <t>L4</t>
  </si>
  <si>
    <t>L5</t>
  </si>
  <si>
    <t>L6</t>
  </si>
  <si>
    <t>L7</t>
  </si>
  <si>
    <t>L8</t>
  </si>
  <si>
    <t>Месяц и год начала проекта</t>
  </si>
  <si>
    <t>L9</t>
  </si>
  <si>
    <t>L10</t>
  </si>
  <si>
    <t>Сроки выполнения работ</t>
  </si>
  <si>
    <t>ДАННЫЕ ОБ ИСПОЛНЕНИИ ИНВЕСТИЦИОННЫХ ПРОГРАММ СУБЪЕКТА РФ ПО СЕТЕВЫМ, СБЫТОВЫМ И ЭНЕРГОСНАБЖАЮЩИМ ОРГАНИЗАЦИЯМ</t>
  </si>
  <si>
    <t xml:space="preserve"> 1.</t>
  </si>
  <si>
    <t>Мониторинг принятых инвестиционных программ субъектами РФ по сетевым, сбытовым и энергоснабжающим организациям</t>
  </si>
  <si>
    <t>Физические параметры объекта</t>
  </si>
  <si>
    <t>Примечание</t>
  </si>
  <si>
    <t>Вводимая мощность, протяженность сетей</t>
  </si>
  <si>
    <t>План по вводу на период регулирования</t>
  </si>
  <si>
    <t>Ед.изм.(км.,МВА)</t>
  </si>
  <si>
    <t>Структура источников финансирования</t>
  </si>
  <si>
    <t>Возврат капитала</t>
  </si>
  <si>
    <t>Доход на капитал</t>
  </si>
  <si>
    <t>Собственный капитал</t>
  </si>
  <si>
    <t>Привлеченный капитал</t>
  </si>
  <si>
    <t>Период (год долгосрочного периода регулирования)</t>
  </si>
  <si>
    <t>Всего по Региону</t>
  </si>
  <si>
    <t>Достройка, дооборудование, модернизация*</t>
  </si>
  <si>
    <t>Реконструкция**</t>
  </si>
  <si>
    <t>Техническое перевооружение***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</si>
  <si>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</si>
  <si>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</si>
  <si>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</si>
  <si>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</si>
  <si>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</si>
  <si>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</si>
  <si>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</si>
  <si>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</si>
  <si>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За счет платы за технологическое присоединение</t>
  </si>
  <si>
    <t>За счет иных источников (расшифровать)</t>
  </si>
  <si>
    <t>За счет регулируемых долгосрочных тарифов по передаче</t>
  </si>
  <si>
    <t>Новое строительство*****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</si>
  <si>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</si>
  <si>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</si>
  <si>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</si>
  <si>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</si>
  <si>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</si>
  <si>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</si>
  <si>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Наименование статьи: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</si>
  <si>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</si>
  <si>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1.1.3. Возврат капитала</t>
  </si>
  <si>
    <t>1.1.4. Доход на капитал</t>
  </si>
  <si>
    <t>1.2. Структура источников финансирования</t>
  </si>
  <si>
    <t>1.2.1. Собственный капитал</t>
  </si>
  <si>
    <t>1.2.2. Привлеченный капитал</t>
  </si>
  <si>
    <t>1.3. За счет платы за технологическое присоединение к электрическим сетям (заполняется по сетевым/ЭСО организациям)</t>
  </si>
  <si>
    <t>1.4. За счет иных источников</t>
  </si>
  <si>
    <t>Х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</si>
  <si>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</si>
  <si>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</si>
  <si>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</si>
  <si>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</si>
  <si>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</si>
  <si>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</si>
  <si>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</si>
  <si>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</si>
  <si>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</si>
  <si>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</si>
  <si>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</si>
  <si>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Справочник сетевых организаций</t>
  </si>
  <si>
    <t>Название организации</t>
  </si>
  <si>
    <t>ИНН</t>
  </si>
  <si>
    <t>КПП</t>
  </si>
  <si>
    <t>Добавить организацию</t>
  </si>
  <si>
    <t>Утверждено по методике RAB</t>
  </si>
  <si>
    <t>Да</t>
  </si>
  <si>
    <t>Нет</t>
  </si>
  <si>
    <t>Удалить</t>
  </si>
  <si>
    <t>L1.4</t>
  </si>
  <si>
    <t>L2.1</t>
  </si>
  <si>
    <t>L2.2</t>
  </si>
  <si>
    <t>L2.3</t>
  </si>
  <si>
    <t>L.4</t>
  </si>
  <si>
    <t>Достройка, дооборудование, модернизация</t>
  </si>
  <si>
    <t>Реконструкция</t>
  </si>
  <si>
    <t>Техническое перевооружение</t>
  </si>
  <si>
    <t>Новое строительство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</si>
  <si>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</si>
  <si>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</si>
  <si>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</si>
  <si>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</si>
  <si>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t>1.1</t>
  </si>
  <si>
    <t>1.2</t>
  </si>
  <si>
    <t>1.3</t>
  </si>
  <si>
    <t>1.4</t>
  </si>
  <si>
    <t/>
  </si>
  <si>
    <t>метка</t>
  </si>
  <si>
    <t>Квартал</t>
  </si>
  <si>
    <t>I квартал</t>
  </si>
  <si>
    <t>II квартал</t>
  </si>
  <si>
    <t>III квартал</t>
  </si>
  <si>
    <t>IV квартал</t>
  </si>
  <si>
    <t>флаги</t>
  </si>
  <si>
    <t>низвание сети</t>
  </si>
  <si>
    <t>подпункты</t>
  </si>
  <si>
    <t>раб?</t>
  </si>
  <si>
    <t>инн</t>
  </si>
  <si>
    <t>RAB</t>
  </si>
  <si>
    <t>Название сетевой организации</t>
  </si>
  <si>
    <t>x</t>
  </si>
  <si>
    <t>L1.1.3</t>
  </si>
  <si>
    <t>L1.1.4</t>
  </si>
  <si>
    <t>L1.2.1</t>
  </si>
  <si>
    <t>L1.2.2</t>
  </si>
  <si>
    <t>ORG</t>
  </si>
  <si>
    <t>INN</t>
  </si>
  <si>
    <t>KPP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</si>
  <si>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</si>
  <si>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</si>
  <si>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</si>
  <si>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</si>
  <si>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</si>
  <si>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</si>
  <si>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</si>
  <si>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</si>
  <si>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</si>
  <si>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</si>
  <si>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</si>
  <si>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</si>
  <si>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</si>
  <si>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</si>
  <si>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</si>
  <si>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</si>
  <si>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Версия 1.1</t>
  </si>
  <si>
    <t>Ошибка ADODB.Recordset: Невозможно использование подключения для выполнения операции. Оно закрыто или не допускается  в данном контексте.</t>
  </si>
  <si>
    <t>ЗАО "Чеховская электросеть"</t>
  </si>
  <si>
    <t>5048082096</t>
  </si>
  <si>
    <t>Сивожелезов Николай Ильич</t>
  </si>
  <si>
    <t>504801001</t>
  </si>
  <si>
    <t>Реконструкция ВЛ-0,4кВ и КТП-10-40(400кВА) ул.Луговая, ул. Водопроводная.</t>
  </si>
  <si>
    <t xml:space="preserve">Строительство электрических сетей п. Новый Быт, строительство РП, прокладка КЛ, строительство и ПНР электротехнической части ТП-2х630кВА </t>
  </si>
  <si>
    <t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t>
  </si>
  <si>
    <t>Установка расчетных узлов учета на границе балансовой принадлежности в ВРУ многоэтажных жилых домов г. Чехова.</t>
  </si>
  <si>
    <t>апр.2011г.</t>
  </si>
  <si>
    <t>нояб.2011г.</t>
  </si>
  <si>
    <t>0,8(0,4)</t>
  </si>
  <si>
    <t xml:space="preserve">км (МВА) </t>
  </si>
  <si>
    <t>апр.2010г</t>
  </si>
  <si>
    <t>1,96 (1,26)</t>
  </si>
  <si>
    <t>март 2011г</t>
  </si>
  <si>
    <t>янв.2010г</t>
  </si>
  <si>
    <t>дек.2011г</t>
  </si>
  <si>
    <t>шт.</t>
  </si>
  <si>
    <t xml:space="preserve">4,26 (0,25) </t>
  </si>
  <si>
    <t>Пустовалов Максим Николаевич</t>
  </si>
  <si>
    <t>Экономист</t>
  </si>
  <si>
    <t>8-496-722-14-85</t>
  </si>
  <si>
    <t>15 апреля 2011г.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</si>
</sst>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d/m/yy;@"/>
    <numFmt numFmtId="223" formatCode="[$-419]mmmm\ yyyy;@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ahoma"/>
      <family val="2"/>
    </font>
    <font>
      <sz val="12"/>
      <color indexed="9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u val="single"/>
      <vertAlign val="superscript"/>
      <sz val="11"/>
      <color indexed="12"/>
      <name val="Arial"/>
      <family val="2"/>
    </font>
    <font>
      <sz val="9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0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6" fontId="4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11" fillId="31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73" fillId="0" borderId="12" applyNumberFormat="0" applyFill="0" applyAlignment="0" applyProtection="0"/>
    <xf numFmtId="0" fontId="5" fillId="0" borderId="0">
      <alignment/>
      <protection/>
    </xf>
    <xf numFmtId="0" fontId="74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36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6" xfId="56" applyBorder="1">
      <alignment horizontal="center" vertical="center" wrapText="1"/>
      <protection/>
    </xf>
    <xf numFmtId="49" fontId="0" fillId="0" borderId="13" xfId="0" applyBorder="1" applyAlignment="1">
      <alignment vertical="top"/>
    </xf>
    <xf numFmtId="0" fontId="15" fillId="0" borderId="14" xfId="5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6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9" fillId="0" borderId="0" xfId="51" applyFont="1" applyAlignment="1">
      <alignment horizontal="centerContinuous" vertical="center" wrapText="1"/>
      <protection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0" fontId="15" fillId="0" borderId="13" xfId="56" applyBorder="1">
      <alignment horizontal="center" vertical="center" wrapText="1"/>
      <protection/>
    </xf>
    <xf numFmtId="0" fontId="15" fillId="0" borderId="19" xfId="56" applyBorder="1">
      <alignment horizontal="center" vertical="center" wrapText="1"/>
      <protection/>
    </xf>
    <xf numFmtId="0" fontId="15" fillId="0" borderId="17" xfId="56" applyBorder="1">
      <alignment horizontal="center" vertical="center" wrapText="1"/>
      <protection/>
    </xf>
    <xf numFmtId="49" fontId="0" fillId="0" borderId="20" xfId="0" applyBorder="1" applyAlignment="1">
      <alignment vertical="top"/>
    </xf>
    <xf numFmtId="49" fontId="0" fillId="0" borderId="18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72" applyFont="1" applyAlignment="1">
      <alignment vertical="center"/>
      <protection/>
    </xf>
    <xf numFmtId="0" fontId="4" fillId="0" borderId="0" xfId="68">
      <alignment/>
      <protection/>
    </xf>
    <xf numFmtId="0" fontId="19" fillId="0" borderId="0" xfId="69" applyNumberFormat="1" applyFont="1">
      <alignment vertical="top"/>
      <protection/>
    </xf>
    <xf numFmtId="49" fontId="19" fillId="0" borderId="0" xfId="69" applyFont="1">
      <alignment vertical="top"/>
      <protection/>
    </xf>
    <xf numFmtId="0" fontId="4" fillId="0" borderId="0" xfId="72" applyFont="1" applyAlignment="1">
      <alignment vertical="center"/>
      <protection/>
    </xf>
    <xf numFmtId="49" fontId="19" fillId="0" borderId="0" xfId="69" applyFont="1" applyBorder="1">
      <alignment vertical="top"/>
      <protection/>
    </xf>
    <xf numFmtId="0" fontId="24" fillId="31" borderId="8" xfId="66" applyFont="1" applyFill="1" applyBorder="1" applyAlignment="1">
      <alignment horizontal="right"/>
      <protection/>
    </xf>
    <xf numFmtId="0" fontId="24" fillId="0" borderId="0" xfId="51" applyFont="1" applyAlignment="1" applyProtection="1">
      <alignment horizontal="centerContinuous" vertical="center" wrapText="1"/>
      <protection locked="0"/>
    </xf>
    <xf numFmtId="49" fontId="22" fillId="0" borderId="0" xfId="69" applyFont="1" applyAlignment="1">
      <alignment horizontal="centerContinuous" vertical="center"/>
      <protection/>
    </xf>
    <xf numFmtId="49" fontId="22" fillId="0" borderId="0" xfId="69" applyFont="1" applyBorder="1" applyAlignment="1">
      <alignment vertical="top"/>
      <protection/>
    </xf>
    <xf numFmtId="49" fontId="22" fillId="0" borderId="0" xfId="69" applyFont="1">
      <alignment vertical="top"/>
      <protection/>
    </xf>
    <xf numFmtId="0" fontId="26" fillId="0" borderId="0" xfId="51" applyFont="1" applyBorder="1" applyAlignment="1" applyProtection="1">
      <alignment horizontal="centerContinuous" vertical="center" wrapText="1"/>
      <protection locked="0"/>
    </xf>
    <xf numFmtId="0" fontId="27" fillId="0" borderId="0" xfId="68" applyFont="1" applyAlignment="1">
      <alignment horizontal="right"/>
      <protection/>
    </xf>
    <xf numFmtId="0" fontId="23" fillId="0" borderId="0" xfId="68" applyNumberFormat="1" applyFont="1" applyAlignment="1">
      <alignment horizontal="left"/>
      <protection/>
    </xf>
    <xf numFmtId="0" fontId="1" fillId="0" borderId="0" xfId="71" applyFont="1">
      <alignment/>
      <protection/>
    </xf>
    <xf numFmtId="0" fontId="29" fillId="0" borderId="0" xfId="71" applyFont="1" applyAlignment="1">
      <alignment horizontal="center"/>
      <protection/>
    </xf>
    <xf numFmtId="0" fontId="4" fillId="0" borderId="0" xfId="71">
      <alignment/>
      <protection/>
    </xf>
    <xf numFmtId="0" fontId="30" fillId="0" borderId="0" xfId="71" applyFont="1">
      <alignment/>
      <protection/>
    </xf>
    <xf numFmtId="0" fontId="29" fillId="0" borderId="0" xfId="71" applyFont="1" applyAlignment="1">
      <alignment horizontal="justify"/>
      <protection/>
    </xf>
    <xf numFmtId="0" fontId="30" fillId="0" borderId="0" xfId="71" applyFont="1" applyAlignment="1">
      <alignment horizontal="justify"/>
      <protection/>
    </xf>
    <xf numFmtId="0" fontId="29" fillId="0" borderId="0" xfId="71" applyFont="1">
      <alignment/>
      <protection/>
    </xf>
    <xf numFmtId="0" fontId="31" fillId="0" borderId="0" xfId="71" applyFont="1" applyAlignment="1">
      <alignment horizontal="justify"/>
      <protection/>
    </xf>
    <xf numFmtId="49" fontId="1" fillId="0" borderId="0" xfId="35" applyNumberFormat="1" applyFont="1" applyFill="1" applyBorder="1" applyAlignment="1">
      <alignment vertical="center"/>
      <protection/>
    </xf>
    <xf numFmtId="49" fontId="0" fillId="0" borderId="0" xfId="67" applyFont="1" applyFill="1" applyAlignment="1">
      <alignment horizontal="center" vertical="center" wrapText="1"/>
      <protection/>
    </xf>
    <xf numFmtId="0" fontId="4" fillId="0" borderId="0" xfId="70">
      <alignment/>
      <protection/>
    </xf>
    <xf numFmtId="49" fontId="0" fillId="0" borderId="0" xfId="67" applyFont="1" applyFill="1" applyBorder="1" applyAlignment="1">
      <alignment vertical="center" wrapText="1"/>
      <protection/>
    </xf>
    <xf numFmtId="0" fontId="4" fillId="0" borderId="0" xfId="70" applyFont="1" applyFill="1" applyBorder="1">
      <alignment/>
      <protection/>
    </xf>
    <xf numFmtId="0" fontId="32" fillId="0" borderId="0" xfId="71" applyFont="1">
      <alignment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Alignment="1">
      <alignment wrapText="1"/>
      <protection/>
    </xf>
    <xf numFmtId="0" fontId="32" fillId="0" borderId="0" xfId="71" applyFont="1" applyFill="1">
      <alignment/>
      <protection/>
    </xf>
    <xf numFmtId="0" fontId="32" fillId="0" borderId="0" xfId="71" applyFont="1" applyFill="1" applyAlignment="1">
      <alignment wrapText="1"/>
      <protection/>
    </xf>
    <xf numFmtId="0" fontId="27" fillId="0" borderId="0" xfId="71" applyFont="1">
      <alignment/>
      <protection/>
    </xf>
    <xf numFmtId="0" fontId="27" fillId="0" borderId="0" xfId="71" applyFont="1" applyAlignment="1">
      <alignment wrapText="1"/>
      <protection/>
    </xf>
    <xf numFmtId="0" fontId="27" fillId="0" borderId="0" xfId="71" applyFont="1" applyAlignment="1">
      <alignment horizontal="left" wrapText="1"/>
      <protection/>
    </xf>
    <xf numFmtId="0" fontId="27" fillId="0" borderId="0" xfId="71" applyFont="1" applyAlignment="1">
      <alignment horizontal="left"/>
      <protection/>
    </xf>
    <xf numFmtId="0" fontId="34" fillId="0" borderId="0" xfId="71" applyFont="1" applyAlignment="1">
      <alignment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0" fillId="31" borderId="21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31" borderId="8" xfId="7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27" fillId="0" borderId="0" xfId="68" applyFont="1">
      <alignment/>
      <protection/>
    </xf>
    <xf numFmtId="0" fontId="27" fillId="0" borderId="0" xfId="71" applyFont="1" applyFill="1">
      <alignment/>
      <protection/>
    </xf>
    <xf numFmtId="49" fontId="28" fillId="0" borderId="0" xfId="48" applyNumberFormat="1" applyFont="1" applyFill="1" applyBorder="1" applyAlignment="1" applyProtection="1">
      <alignment horizontal="center" wrapText="1"/>
      <protection/>
    </xf>
    <xf numFmtId="0" fontId="27" fillId="0" borderId="0" xfId="68" applyFont="1" applyFill="1" applyBorder="1">
      <alignment/>
      <protection/>
    </xf>
    <xf numFmtId="49" fontId="28" fillId="0" borderId="0" xfId="48" applyNumberFormat="1" applyFont="1" applyFill="1" applyBorder="1" applyAlignment="1" applyProtection="1">
      <alignment wrapText="1"/>
      <protection/>
    </xf>
    <xf numFmtId="0" fontId="27" fillId="0" borderId="0" xfId="67" applyNumberFormat="1" applyFont="1" applyFill="1" applyBorder="1" applyAlignment="1">
      <alignment vertical="center" wrapText="1"/>
      <protection/>
    </xf>
    <xf numFmtId="0" fontId="27" fillId="0" borderId="0" xfId="67" applyNumberFormat="1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Alignment="1">
      <alignment vertical="center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49" fontId="27" fillId="0" borderId="0" xfId="67" applyFont="1" applyFill="1" applyAlignment="1">
      <alignment vertical="center" wrapText="1"/>
      <protection/>
    </xf>
    <xf numFmtId="49" fontId="27" fillId="0" borderId="0" xfId="67" applyFont="1" applyFill="1" applyAlignment="1">
      <alignment horizontal="center" vertical="center" wrapText="1"/>
      <protection/>
    </xf>
    <xf numFmtId="0" fontId="25" fillId="0" borderId="22" xfId="56" applyFont="1" applyBorder="1" applyAlignment="1">
      <alignment horizontal="center" vertical="center" wrapText="1"/>
      <protection/>
    </xf>
    <xf numFmtId="0" fontId="0" fillId="0" borderId="21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wrapText="1"/>
      <protection/>
    </xf>
    <xf numFmtId="14" fontId="0" fillId="0" borderId="21" xfId="71" applyNumberFormat="1" applyFont="1" applyFill="1" applyBorder="1" applyAlignment="1">
      <alignment wrapText="1"/>
      <protection/>
    </xf>
    <xf numFmtId="14" fontId="0" fillId="0" borderId="8" xfId="71" applyNumberFormat="1" applyFont="1" applyFill="1" applyBorder="1" applyAlignment="1">
      <alignment wrapText="1"/>
      <protection/>
    </xf>
    <xf numFmtId="0" fontId="0" fillId="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49" fontId="22" fillId="0" borderId="0" xfId="67" applyFont="1" applyFill="1" applyBorder="1" applyAlignment="1">
      <alignment vertical="center" wrapText="1"/>
      <protection/>
    </xf>
    <xf numFmtId="0" fontId="24" fillId="0" borderId="23" xfId="67" applyNumberFormat="1" applyFont="1" applyFill="1" applyBorder="1" applyAlignment="1">
      <alignment vertical="center" wrapText="1"/>
      <protection/>
    </xf>
    <xf numFmtId="49" fontId="22" fillId="0" borderId="0" xfId="67" applyFont="1" applyFill="1" applyAlignment="1">
      <alignment horizontal="center" vertical="center" wrapText="1"/>
      <protection/>
    </xf>
    <xf numFmtId="0" fontId="36" fillId="0" borderId="0" xfId="70" applyFont="1">
      <alignment/>
      <protection/>
    </xf>
    <xf numFmtId="0" fontId="36" fillId="0" borderId="0" xfId="70" applyFont="1" applyFill="1" applyBorder="1">
      <alignment/>
      <protection/>
    </xf>
    <xf numFmtId="0" fontId="22" fillId="0" borderId="23" xfId="67" applyNumberFormat="1" applyFont="1" applyFill="1" applyBorder="1" applyAlignment="1">
      <alignment vertical="center" wrapText="1"/>
      <protection/>
    </xf>
    <xf numFmtId="0" fontId="25" fillId="0" borderId="22" xfId="56" applyFont="1" applyBorder="1" applyAlignment="1">
      <alignment horizontal="centerContinuous" vertical="center" wrapText="1"/>
      <protection/>
    </xf>
    <xf numFmtId="0" fontId="25" fillId="0" borderId="24" xfId="56" applyFont="1" applyBorder="1" applyAlignment="1">
      <alignment horizontal="centerContinuous" vertical="center" wrapText="1"/>
      <protection/>
    </xf>
    <xf numFmtId="0" fontId="24" fillId="0" borderId="23" xfId="67" applyNumberFormat="1" applyFont="1" applyFill="1" applyBorder="1" applyAlignment="1">
      <alignment horizontal="center" vertical="center" wrapText="1"/>
      <protection/>
    </xf>
    <xf numFmtId="0" fontId="24" fillId="0" borderId="0" xfId="70" applyFont="1" applyAlignment="1">
      <alignment horizontal="center" wrapText="1"/>
      <protection/>
    </xf>
    <xf numFmtId="0" fontId="35" fillId="0" borderId="0" xfId="70" applyFont="1" applyAlignment="1">
      <alignment horizontal="center" wrapText="1"/>
      <protection/>
    </xf>
    <xf numFmtId="0" fontId="35" fillId="0" borderId="22" xfId="56" applyFont="1" applyBorder="1" applyAlignment="1">
      <alignment horizontal="center" vertical="center" wrapText="1"/>
      <protection/>
    </xf>
    <xf numFmtId="0" fontId="16" fillId="0" borderId="0" xfId="67" applyNumberFormat="1" applyFont="1" applyFill="1" applyBorder="1" applyAlignment="1">
      <alignment vertical="center" wrapText="1"/>
      <protection/>
    </xf>
    <xf numFmtId="0" fontId="16" fillId="0" borderId="0" xfId="67" applyNumberFormat="1" applyFont="1" applyFill="1" applyAlignment="1">
      <alignment vertical="center" wrapText="1"/>
      <protection/>
    </xf>
    <xf numFmtId="49" fontId="16" fillId="0" borderId="0" xfId="67" applyFont="1" applyFill="1" applyAlignment="1">
      <alignment vertical="center" wrapText="1"/>
      <protection/>
    </xf>
    <xf numFmtId="0" fontId="22" fillId="0" borderId="0" xfId="70" applyFont="1" applyAlignment="1">
      <alignment horizontal="center" wrapText="1"/>
      <protection/>
    </xf>
    <xf numFmtId="49" fontId="37" fillId="0" borderId="0" xfId="67" applyFont="1" applyFill="1" applyAlignment="1">
      <alignment vertical="center" wrapText="1"/>
      <protection/>
    </xf>
    <xf numFmtId="0" fontId="37" fillId="0" borderId="0" xfId="70" applyFont="1">
      <alignment/>
      <protection/>
    </xf>
    <xf numFmtId="0" fontId="37" fillId="0" borderId="23" xfId="67" applyNumberFormat="1" applyFont="1" applyFill="1" applyBorder="1" applyAlignment="1">
      <alignment vertical="center" wrapText="1"/>
      <protection/>
    </xf>
    <xf numFmtId="0" fontId="0" fillId="29" borderId="21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49" fontId="0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wrapText="1"/>
      <protection locked="0"/>
    </xf>
    <xf numFmtId="49" fontId="33" fillId="29" borderId="8" xfId="71" applyNumberFormat="1" applyFont="1" applyFill="1" applyBorder="1" applyAlignment="1" applyProtection="1">
      <alignment wrapText="1"/>
      <protection locked="0"/>
    </xf>
    <xf numFmtId="49" fontId="33" fillId="40" borderId="8" xfId="71" applyNumberFormat="1" applyFont="1" applyFill="1" applyBorder="1" applyAlignment="1" applyProtection="1">
      <alignment wrapText="1"/>
      <protection locked="0"/>
    </xf>
    <xf numFmtId="49" fontId="33" fillId="39" borderId="8" xfId="71" applyNumberFormat="1" applyFont="1" applyFill="1" applyBorder="1" applyAlignment="1" applyProtection="1">
      <alignment wrapText="1"/>
      <protection locked="0"/>
    </xf>
    <xf numFmtId="49" fontId="0" fillId="39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0" fontId="26" fillId="0" borderId="0" xfId="71" applyFont="1" applyAlignment="1">
      <alignment horizontal="centerContinuous"/>
      <protection/>
    </xf>
    <xf numFmtId="0" fontId="27" fillId="0" borderId="0" xfId="71" applyFont="1" applyAlignment="1">
      <alignment horizontal="centerContinuous" wrapText="1"/>
      <protection/>
    </xf>
    <xf numFmtId="0" fontId="27" fillId="0" borderId="0" xfId="71" applyFont="1" applyAlignment="1">
      <alignment horizontal="centerContinuous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wrapText="1"/>
      <protection/>
    </xf>
    <xf numFmtId="0" fontId="15" fillId="31" borderId="28" xfId="71" applyNumberFormat="1" applyFont="1" applyFill="1" applyBorder="1" applyAlignment="1">
      <alignment vertical="top" wrapText="1"/>
      <protection/>
    </xf>
    <xf numFmtId="0" fontId="37" fillId="0" borderId="25" xfId="71" applyFont="1" applyBorder="1" applyAlignment="1">
      <alignment horizontal="center" vertical="center" wrapText="1"/>
      <protection/>
    </xf>
    <xf numFmtId="0" fontId="38" fillId="0" borderId="0" xfId="71" applyFont="1">
      <alignment/>
      <protection/>
    </xf>
    <xf numFmtId="0" fontId="27" fillId="0" borderId="0" xfId="71" applyFont="1" applyAlignment="1">
      <alignment horizontal="center" vertical="center" wrapText="1"/>
      <protection/>
    </xf>
    <xf numFmtId="0" fontId="37" fillId="0" borderId="0" xfId="71" applyFont="1" applyAlignment="1">
      <alignment wrapText="1"/>
      <protection/>
    </xf>
    <xf numFmtId="0" fontId="25" fillId="0" borderId="20" xfId="71" applyFont="1" applyBorder="1" applyAlignment="1">
      <alignment horizontal="center" vertical="center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0" fontId="0" fillId="0" borderId="21" xfId="71" applyNumberFormat="1" applyFont="1" applyFill="1" applyBorder="1" applyAlignment="1">
      <alignment horizontal="left" wrapText="1"/>
      <protection/>
    </xf>
    <xf numFmtId="14" fontId="0" fillId="0" borderId="0" xfId="71" applyNumberFormat="1" applyFont="1" applyFill="1" applyBorder="1" applyAlignment="1">
      <alignment horizontal="left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49" fontId="28" fillId="0" borderId="0" xfId="48" applyNumberFormat="1" applyFont="1" applyFill="1" applyBorder="1" applyAlignment="1" applyProtection="1">
      <alignment horizontal="left" wrapText="1"/>
      <protection/>
    </xf>
    <xf numFmtId="0" fontId="27" fillId="0" borderId="0" xfId="68" applyFont="1" applyAlignment="1">
      <alignment horizontal="left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centerContinuous"/>
      <protection/>
    </xf>
    <xf numFmtId="0" fontId="0" fillId="0" borderId="30" xfId="71" applyFont="1" applyFill="1" applyBorder="1" applyAlignment="1">
      <alignment horizontal="center" vertical="center" wrapText="1"/>
      <protection/>
    </xf>
    <xf numFmtId="0" fontId="0" fillId="0" borderId="8" xfId="71" applyFont="1" applyFill="1" applyBorder="1" applyAlignment="1">
      <alignment horizontal="center" vertical="center" wrapText="1"/>
      <protection/>
    </xf>
    <xf numFmtId="0" fontId="0" fillId="0" borderId="20" xfId="71" applyFont="1" applyFill="1" applyBorder="1" applyAlignment="1">
      <alignment horizontal="center" vertical="center" wrapText="1"/>
      <protection/>
    </xf>
    <xf numFmtId="0" fontId="0" fillId="31" borderId="20" xfId="71" applyFont="1" applyFill="1" applyBorder="1" applyAlignment="1">
      <alignment horizontal="center" vertical="center" wrapText="1"/>
      <protection/>
    </xf>
    <xf numFmtId="49" fontId="0" fillId="0" borderId="0" xfId="0" applyAlignment="1">
      <alignment horizontal="left" vertical="top"/>
    </xf>
    <xf numFmtId="0" fontId="0" fillId="0" borderId="21" xfId="71" applyFont="1" applyFill="1" applyBorder="1" applyAlignment="1">
      <alignment horizontal="center" vertical="center" wrapText="1"/>
      <protection/>
    </xf>
    <xf numFmtId="0" fontId="22" fillId="0" borderId="31" xfId="67" applyNumberFormat="1" applyFont="1" applyFill="1" applyBorder="1" applyAlignment="1">
      <alignment vertical="center" wrapText="1"/>
      <protection/>
    </xf>
    <xf numFmtId="0" fontId="37" fillId="0" borderId="31" xfId="67" applyNumberFormat="1" applyFont="1" applyFill="1" applyBorder="1" applyAlignment="1">
      <alignment vertical="center" wrapText="1"/>
      <protection/>
    </xf>
    <xf numFmtId="0" fontId="15" fillId="31" borderId="7" xfId="71" applyFont="1" applyFill="1" applyBorder="1" applyAlignment="1">
      <alignment horizontal="center" vertical="center" wrapText="1"/>
      <protection/>
    </xf>
    <xf numFmtId="0" fontId="15" fillId="31" borderId="14" xfId="71" applyFont="1" applyFill="1" applyBorder="1" applyAlignment="1">
      <alignment horizontal="center" vertical="center" wrapText="1"/>
      <protection/>
    </xf>
    <xf numFmtId="0" fontId="15" fillId="31" borderId="32" xfId="71" applyFont="1" applyFill="1" applyBorder="1" applyAlignment="1">
      <alignment horizontal="center" vertical="center" wrapText="1"/>
      <protection/>
    </xf>
    <xf numFmtId="0" fontId="15" fillId="31" borderId="1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center" wrapText="1"/>
      <protection/>
    </xf>
    <xf numFmtId="49" fontId="0" fillId="0" borderId="0" xfId="0" applyAlignment="1">
      <alignment horizontal="center" vertical="top"/>
    </xf>
    <xf numFmtId="0" fontId="25" fillId="0" borderId="33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16" fontId="15" fillId="31" borderId="14" xfId="71" applyNumberFormat="1" applyFont="1" applyFill="1" applyBorder="1" applyAlignment="1">
      <alignment horizontal="center" vertical="center" wrapText="1"/>
      <protection/>
    </xf>
    <xf numFmtId="0" fontId="27" fillId="29" borderId="35" xfId="71" applyFont="1" applyFill="1" applyBorder="1" applyAlignment="1">
      <alignment wrapText="1"/>
      <protection/>
    </xf>
    <xf numFmtId="0" fontId="27" fillId="29" borderId="16" xfId="71" applyFont="1" applyFill="1" applyBorder="1" applyAlignment="1">
      <alignment wrapText="1"/>
      <protection/>
    </xf>
    <xf numFmtId="0" fontId="27" fillId="29" borderId="36" xfId="71" applyFont="1" applyFill="1" applyBorder="1" applyAlignment="1">
      <alignment wrapText="1"/>
      <protection/>
    </xf>
    <xf numFmtId="0" fontId="27" fillId="29" borderId="18" xfId="71" applyFont="1" applyFill="1" applyBorder="1" applyAlignment="1">
      <alignment wrapText="1"/>
      <protection/>
    </xf>
    <xf numFmtId="49" fontId="24" fillId="0" borderId="0" xfId="0" applyFont="1" applyAlignment="1">
      <alignment horizontal="centerContinuous" vertical="top"/>
    </xf>
    <xf numFmtId="49" fontId="27" fillId="31" borderId="8" xfId="0" applyFont="1" applyFill="1" applyBorder="1" applyAlignment="1">
      <alignment horizontal="center" vertical="top"/>
    </xf>
    <xf numFmtId="49" fontId="27" fillId="29" borderId="8" xfId="0" applyFont="1" applyFill="1" applyBorder="1" applyAlignment="1" applyProtection="1">
      <alignment horizontal="center" vertical="top" wrapText="1"/>
      <protection locked="0"/>
    </xf>
    <xf numFmtId="49" fontId="27" fillId="29" borderId="8" xfId="0" applyFont="1" applyFill="1" applyBorder="1" applyAlignment="1" applyProtection="1">
      <alignment horizontal="center" vertical="top"/>
      <protection locked="0"/>
    </xf>
    <xf numFmtId="49" fontId="27" fillId="31" borderId="8" xfId="0" applyFont="1" applyFill="1" applyBorder="1" applyAlignment="1">
      <alignment horizontal="center" vertical="top" wrapText="1"/>
    </xf>
    <xf numFmtId="0" fontId="25" fillId="0" borderId="8" xfId="71" applyFont="1" applyFill="1" applyBorder="1" applyAlignment="1">
      <alignment horizontal="center" wrapText="1"/>
      <protection/>
    </xf>
    <xf numFmtId="0" fontId="17" fillId="0" borderId="0" xfId="48" applyFill="1" applyBorder="1" applyAlignment="1" applyProtection="1">
      <alignment wrapText="1"/>
      <protection/>
    </xf>
    <xf numFmtId="0" fontId="16" fillId="0" borderId="37" xfId="71" applyFont="1" applyFill="1" applyBorder="1" applyAlignment="1">
      <alignment horizontal="center" vertical="center" wrapText="1"/>
      <protection/>
    </xf>
    <xf numFmtId="16" fontId="16" fillId="0" borderId="38" xfId="71" applyNumberFormat="1" applyFont="1" applyFill="1" applyBorder="1" applyAlignment="1">
      <alignment horizontal="center" vertical="center" wrapText="1"/>
      <protection/>
    </xf>
    <xf numFmtId="0" fontId="16" fillId="0" borderId="38" xfId="71" applyFont="1" applyFill="1" applyBorder="1" applyAlignment="1">
      <alignment horizontal="center" vertical="center" wrapText="1"/>
      <protection/>
    </xf>
    <xf numFmtId="0" fontId="16" fillId="0" borderId="39" xfId="71" applyFont="1" applyFill="1" applyBorder="1" applyAlignment="1">
      <alignment horizontal="center" vertical="center" wrapText="1"/>
      <protection/>
    </xf>
    <xf numFmtId="0" fontId="16" fillId="0" borderId="40" xfId="71" applyFont="1" applyFill="1" applyBorder="1" applyAlignment="1">
      <alignment horizontal="center" vertical="center" wrapText="1"/>
      <protection/>
    </xf>
    <xf numFmtId="0" fontId="15" fillId="31" borderId="19" xfId="71" applyNumberFormat="1" applyFont="1" applyFill="1" applyBorder="1" applyAlignment="1">
      <alignment vertical="center" wrapText="1"/>
      <protection/>
    </xf>
    <xf numFmtId="0" fontId="15" fillId="31" borderId="8" xfId="71" applyFont="1" applyFill="1" applyBorder="1" applyAlignment="1">
      <alignment horizontal="center" vertical="center" wrapText="1"/>
      <protection/>
    </xf>
    <xf numFmtId="0" fontId="15" fillId="31" borderId="21" xfId="71" applyFont="1" applyFill="1" applyBorder="1" applyAlignment="1">
      <alignment horizontal="center" vertical="center" wrapText="1"/>
      <protection/>
    </xf>
    <xf numFmtId="0" fontId="15" fillId="31" borderId="13" xfId="71" applyFont="1" applyFill="1" applyBorder="1" applyAlignment="1">
      <alignment horizontal="center" vertical="center" wrapText="1"/>
      <protection/>
    </xf>
    <xf numFmtId="0" fontId="16" fillId="0" borderId="41" xfId="71" applyFont="1" applyFill="1" applyBorder="1" applyAlignment="1">
      <alignment horizontal="center" vertical="center" wrapText="1"/>
      <protection/>
    </xf>
    <xf numFmtId="0" fontId="0" fillId="0" borderId="19" xfId="71" applyFont="1" applyFill="1" applyBorder="1" applyAlignment="1">
      <alignment horizontal="center" vertical="center" wrapText="1"/>
      <protection/>
    </xf>
    <xf numFmtId="0" fontId="27" fillId="29" borderId="17" xfId="71" applyFont="1" applyFill="1" applyBorder="1" applyAlignment="1">
      <alignment wrapText="1"/>
      <protection/>
    </xf>
    <xf numFmtId="0" fontId="0" fillId="29" borderId="21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horizontal="center" vertical="center" wrapText="1"/>
      <protection/>
    </xf>
    <xf numFmtId="0" fontId="0" fillId="29" borderId="8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wrapText="1"/>
      <protection/>
    </xf>
    <xf numFmtId="2" fontId="0" fillId="29" borderId="42" xfId="71" applyNumberFormat="1" applyFont="1" applyFill="1" applyBorder="1" applyAlignment="1">
      <alignment horizontal="center" vertical="center" wrapText="1"/>
      <protection/>
    </xf>
    <xf numFmtId="2" fontId="0" fillId="29" borderId="43" xfId="71" applyNumberFormat="1" applyFont="1" applyFill="1" applyBorder="1" applyAlignment="1">
      <alignment horizontal="center" vertical="center" wrapText="1"/>
      <protection/>
    </xf>
    <xf numFmtId="2" fontId="0" fillId="31" borderId="30" xfId="71" applyNumberFormat="1" applyFont="1" applyFill="1" applyBorder="1" applyAlignment="1">
      <alignment horizontal="center" vertical="center" wrapText="1"/>
      <protection/>
    </xf>
    <xf numFmtId="2" fontId="0" fillId="31" borderId="8" xfId="71" applyNumberFormat="1" applyFont="1" applyFill="1" applyBorder="1" applyAlignment="1">
      <alignment horizontal="center" vertical="center" wrapText="1"/>
      <protection/>
    </xf>
    <xf numFmtId="2" fontId="0" fillId="31" borderId="20" xfId="71" applyNumberFormat="1" applyFont="1" applyFill="1" applyBorder="1" applyAlignment="1">
      <alignment horizontal="center" vertical="center" wrapText="1"/>
      <protection/>
    </xf>
    <xf numFmtId="16" fontId="15" fillId="31" borderId="8" xfId="71" applyNumberFormat="1" applyFont="1" applyFill="1" applyBorder="1" applyAlignment="1">
      <alignment horizontal="center" vertical="center" wrapText="1"/>
      <protection/>
    </xf>
    <xf numFmtId="16" fontId="16" fillId="0" borderId="8" xfId="71" applyNumberFormat="1" applyFont="1" applyFill="1" applyBorder="1" applyAlignment="1">
      <alignment horizontal="center" vertical="center" wrapText="1"/>
      <protection/>
    </xf>
    <xf numFmtId="0" fontId="16" fillId="0" borderId="8" xfId="71" applyFont="1" applyFill="1" applyBorder="1" applyAlignment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5" fillId="31" borderId="21" xfId="71" applyNumberFormat="1" applyFont="1" applyFill="1" applyBorder="1" applyAlignment="1">
      <alignment vertical="center" wrapText="1"/>
      <protection/>
    </xf>
    <xf numFmtId="0" fontId="4" fillId="0" borderId="0" xfId="68" applyFont="1">
      <alignment/>
      <protection/>
    </xf>
    <xf numFmtId="49" fontId="15" fillId="29" borderId="8" xfId="71" applyNumberFormat="1" applyFont="1" applyFill="1" applyBorder="1" applyAlignment="1" applyProtection="1">
      <alignment vertical="center" wrapText="1"/>
      <protection locked="0"/>
    </xf>
    <xf numFmtId="49" fontId="15" fillId="29" borderId="21" xfId="71" applyNumberFormat="1" applyFont="1" applyFill="1" applyBorder="1" applyAlignment="1" applyProtection="1">
      <alignment vertical="center" wrapText="1"/>
      <protection locked="0"/>
    </xf>
    <xf numFmtId="49" fontId="15" fillId="29" borderId="8" xfId="71" applyNumberFormat="1" applyFont="1" applyFill="1" applyBorder="1" applyAlignment="1" applyProtection="1">
      <alignment horizontal="center" vertical="center" wrapText="1"/>
      <protection locked="0"/>
    </xf>
    <xf numFmtId="16" fontId="16" fillId="0" borderId="21" xfId="71" applyNumberFormat="1" applyFont="1" applyFill="1" applyBorder="1" applyAlignment="1">
      <alignment horizontal="center" vertical="center" wrapText="1"/>
      <protection/>
    </xf>
    <xf numFmtId="0" fontId="16" fillId="0" borderId="25" xfId="71" applyFont="1" applyFill="1" applyBorder="1" applyAlignment="1">
      <alignment horizontal="center" vertical="center" wrapText="1"/>
      <protection/>
    </xf>
    <xf numFmtId="0" fontId="15" fillId="31" borderId="25" xfId="71" applyNumberFormat="1" applyFont="1" applyFill="1" applyBorder="1" applyAlignment="1">
      <alignment vertical="center" wrapText="1"/>
      <protection/>
    </xf>
    <xf numFmtId="0" fontId="4" fillId="41" borderId="0" xfId="68" applyFill="1">
      <alignment/>
      <protection/>
    </xf>
    <xf numFmtId="2" fontId="0" fillId="31" borderId="21" xfId="71" applyNumberFormat="1" applyFont="1" applyFill="1" applyBorder="1" applyAlignment="1" applyProtection="1">
      <alignment horizontal="center" vertical="center" wrapText="1"/>
      <protection/>
    </xf>
    <xf numFmtId="2" fontId="0" fillId="31" borderId="44" xfId="71" applyNumberFormat="1" applyFont="1" applyFill="1" applyBorder="1" applyAlignment="1" applyProtection="1">
      <alignment horizontal="center" vertical="center" wrapText="1"/>
      <protection/>
    </xf>
    <xf numFmtId="2" fontId="0" fillId="29" borderId="21" xfId="71" applyNumberFormat="1" applyFont="1" applyFill="1" applyBorder="1" applyAlignment="1" applyProtection="1">
      <alignment horizontal="center" vertical="center" wrapText="1"/>
      <protection locked="0"/>
    </xf>
    <xf numFmtId="0" fontId="15" fillId="31" borderId="43" xfId="71" applyNumberFormat="1" applyFont="1" applyFill="1" applyBorder="1" applyAlignment="1">
      <alignment vertical="center" wrapText="1"/>
      <protection/>
    </xf>
    <xf numFmtId="0" fontId="17" fillId="41" borderId="45" xfId="48" applyNumberFormat="1" applyFont="1" applyFill="1" applyBorder="1" applyAlignment="1" applyProtection="1">
      <alignment vertical="center" wrapText="1"/>
      <protection/>
    </xf>
    <xf numFmtId="2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49" fontId="27" fillId="29" borderId="8" xfId="71" applyNumberFormat="1" applyFont="1" applyFill="1" applyBorder="1" applyAlignment="1" applyProtection="1">
      <alignment wrapText="1"/>
      <protection locked="0"/>
    </xf>
    <xf numFmtId="49" fontId="27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5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6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2" fontId="0" fillId="31" borderId="33" xfId="71" applyNumberFormat="1" applyFont="1" applyFill="1" applyBorder="1" applyAlignment="1" applyProtection="1">
      <alignment horizontal="center" vertical="center" wrapText="1"/>
      <protection/>
    </xf>
    <xf numFmtId="2" fontId="0" fillId="31" borderId="27" xfId="71" applyNumberFormat="1" applyFont="1" applyFill="1" applyBorder="1" applyAlignment="1" applyProtection="1">
      <alignment horizontal="center" vertical="center" wrapText="1"/>
      <protection/>
    </xf>
    <xf numFmtId="0" fontId="0" fillId="42" borderId="47" xfId="71" applyFont="1" applyFill="1" applyBorder="1" applyAlignment="1" applyProtection="1">
      <alignment horizontal="center" vertical="center" wrapText="1"/>
      <protection/>
    </xf>
    <xf numFmtId="0" fontId="0" fillId="42" borderId="48" xfId="71" applyFont="1" applyFill="1" applyBorder="1" applyAlignment="1" applyProtection="1">
      <alignment horizontal="center" vertical="center" wrapText="1"/>
      <protection/>
    </xf>
    <xf numFmtId="0" fontId="0" fillId="42" borderId="49" xfId="71" applyFont="1" applyFill="1" applyBorder="1" applyAlignment="1" applyProtection="1">
      <alignment horizontal="center" vertical="center" wrapText="1"/>
      <protection/>
    </xf>
    <xf numFmtId="2" fontId="0" fillId="42" borderId="44" xfId="71" applyNumberFormat="1" applyFont="1" applyFill="1" applyBorder="1" applyAlignment="1" applyProtection="1">
      <alignment horizontal="center" vertical="center" wrapText="1"/>
      <protection/>
    </xf>
    <xf numFmtId="0" fontId="0" fillId="42" borderId="42" xfId="71" applyFont="1" applyFill="1" applyBorder="1" applyAlignment="1" applyProtection="1">
      <alignment horizontal="center" vertical="center" wrapText="1"/>
      <protection/>
    </xf>
    <xf numFmtId="0" fontId="0" fillId="42" borderId="45" xfId="71" applyFont="1" applyFill="1" applyBorder="1" applyAlignment="1" applyProtection="1">
      <alignment horizontal="center" vertical="center" wrapText="1"/>
      <protection/>
    </xf>
    <xf numFmtId="0" fontId="0" fillId="42" borderId="38" xfId="71" applyFont="1" applyFill="1" applyBorder="1" applyAlignment="1" applyProtection="1">
      <alignment horizontal="center" vertical="center" wrapText="1"/>
      <protection/>
    </xf>
    <xf numFmtId="0" fontId="25" fillId="0" borderId="27" xfId="71" applyFont="1" applyBorder="1" applyAlignment="1">
      <alignment vertical="center" wrapText="1"/>
      <protection/>
    </xf>
    <xf numFmtId="0" fontId="25" fillId="0" borderId="44" xfId="71" applyFont="1" applyFill="1" applyBorder="1" applyAlignment="1">
      <alignment vertical="center" wrapText="1"/>
      <protection/>
    </xf>
    <xf numFmtId="0" fontId="25" fillId="0" borderId="44" xfId="71" applyFont="1" applyBorder="1" applyAlignment="1">
      <alignment horizontal="center" vertical="center" wrapText="1"/>
      <protection/>
    </xf>
    <xf numFmtId="2" fontId="0" fillId="29" borderId="50" xfId="71" applyNumberFormat="1" applyFont="1" applyFill="1" applyBorder="1" applyAlignment="1">
      <alignment horizontal="center" vertical="center" wrapText="1"/>
      <protection/>
    </xf>
    <xf numFmtId="2" fontId="0" fillId="29" borderId="51" xfId="71" applyNumberFormat="1" applyFont="1" applyFill="1" applyBorder="1" applyAlignment="1">
      <alignment horizontal="center" vertical="center" wrapText="1"/>
      <protection/>
    </xf>
    <xf numFmtId="2" fontId="0" fillId="29" borderId="52" xfId="71" applyNumberFormat="1" applyFont="1" applyFill="1" applyBorder="1" applyAlignment="1">
      <alignment horizontal="center" vertical="center" wrapText="1"/>
      <protection/>
    </xf>
    <xf numFmtId="49" fontId="15" fillId="31" borderId="32" xfId="71" applyNumberFormat="1" applyFont="1" applyFill="1" applyBorder="1" applyAlignment="1">
      <alignment horizontal="center" vertical="center" wrapText="1"/>
      <protection/>
    </xf>
    <xf numFmtId="49" fontId="27" fillId="42" borderId="29" xfId="71" applyNumberFormat="1" applyFont="1" applyFill="1" applyBorder="1" applyAlignment="1" applyProtection="1">
      <alignment wrapText="1"/>
      <protection/>
    </xf>
    <xf numFmtId="0" fontId="17" fillId="41" borderId="53" xfId="48" applyNumberFormat="1" applyFont="1" applyFill="1" applyBorder="1" applyAlignment="1" applyProtection="1">
      <alignment vertical="center" wrapText="1"/>
      <protection/>
    </xf>
    <xf numFmtId="49" fontId="15" fillId="31" borderId="54" xfId="71" applyNumberFormat="1" applyFont="1" applyFill="1" applyBorder="1" applyAlignment="1">
      <alignment horizontal="center" vertical="center" wrapText="1"/>
      <protection/>
    </xf>
    <xf numFmtId="49" fontId="27" fillId="42" borderId="55" xfId="71" applyNumberFormat="1" applyFont="1" applyFill="1" applyBorder="1" applyAlignment="1" applyProtection="1">
      <alignment wrapText="1"/>
      <protection/>
    </xf>
    <xf numFmtId="49" fontId="27" fillId="42" borderId="36" xfId="71" applyNumberFormat="1" applyFont="1" applyFill="1" applyBorder="1" applyAlignment="1" applyProtection="1">
      <alignment wrapText="1"/>
      <protection/>
    </xf>
    <xf numFmtId="49" fontId="15" fillId="31" borderId="14" xfId="71" applyNumberFormat="1" applyFont="1" applyFill="1" applyBorder="1" applyAlignment="1">
      <alignment horizontal="center" vertical="center" wrapText="1"/>
      <protection/>
    </xf>
    <xf numFmtId="49" fontId="27" fillId="42" borderId="16" xfId="71" applyNumberFormat="1" applyFont="1" applyFill="1" applyBorder="1" applyAlignment="1" applyProtection="1">
      <alignment wrapText="1"/>
      <protection/>
    </xf>
    <xf numFmtId="0" fontId="17" fillId="41" borderId="56" xfId="48" applyNumberFormat="1" applyFont="1" applyFill="1" applyBorder="1" applyAlignment="1" applyProtection="1">
      <alignment vertical="center" wrapText="1"/>
      <protection/>
    </xf>
    <xf numFmtId="0" fontId="17" fillId="41" borderId="57" xfId="48" applyNumberFormat="1" applyFont="1" applyFill="1" applyBorder="1" applyAlignment="1" applyProtection="1">
      <alignment vertical="center" wrapText="1"/>
      <protection/>
    </xf>
    <xf numFmtId="0" fontId="24" fillId="31" borderId="13" xfId="71" applyFont="1" applyFill="1" applyBorder="1" applyAlignment="1" applyProtection="1">
      <alignment horizontal="centerContinuous" vertical="center" wrapText="1"/>
      <protection/>
    </xf>
    <xf numFmtId="0" fontId="16" fillId="31" borderId="19" xfId="71" applyFont="1" applyFill="1" applyBorder="1" applyAlignment="1" applyProtection="1">
      <alignment horizontal="centerContinuous" vertical="center" wrapText="1"/>
      <protection/>
    </xf>
    <xf numFmtId="0" fontId="0" fillId="31" borderId="51" xfId="71" applyFont="1" applyFill="1" applyBorder="1" applyAlignment="1" applyProtection="1">
      <alignment horizontal="centerContinuous" vertical="center" wrapText="1"/>
      <protection/>
    </xf>
    <xf numFmtId="0" fontId="0" fillId="42" borderId="58" xfId="71" applyFont="1" applyFill="1" applyBorder="1" applyAlignment="1" applyProtection="1">
      <alignment horizontal="center" vertical="center" wrapText="1"/>
      <protection/>
    </xf>
    <xf numFmtId="2" fontId="0" fillId="42" borderId="58" xfId="71" applyNumberFormat="1" applyFont="1" applyFill="1" applyBorder="1" applyAlignment="1" applyProtection="1">
      <alignment horizontal="center" vertical="center" wrapText="1"/>
      <protection/>
    </xf>
    <xf numFmtId="49" fontId="27" fillId="42" borderId="24" xfId="71" applyNumberFormat="1" applyFont="1" applyFill="1" applyBorder="1" applyAlignment="1" applyProtection="1">
      <alignment wrapText="1"/>
      <protection/>
    </xf>
    <xf numFmtId="0" fontId="0" fillId="31" borderId="2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top" wrapText="1"/>
      <protection/>
    </xf>
    <xf numFmtId="0" fontId="0" fillId="0" borderId="25" xfId="71" applyFont="1" applyFill="1" applyBorder="1" applyAlignment="1">
      <alignment horizontal="center" vertical="center" wrapText="1"/>
      <protection/>
    </xf>
    <xf numFmtId="0" fontId="0" fillId="31" borderId="27" xfId="71" applyFont="1" applyFill="1" applyBorder="1" applyAlignment="1">
      <alignment horizontal="center" vertical="center" wrapText="1"/>
      <protection/>
    </xf>
    <xf numFmtId="2" fontId="24" fillId="31" borderId="23" xfId="67" applyNumberFormat="1" applyFont="1" applyFill="1" applyBorder="1" applyAlignment="1">
      <alignment horizontal="center" vertical="center" wrapText="1"/>
      <protection/>
    </xf>
    <xf numFmtId="2" fontId="24" fillId="31" borderId="31" xfId="67" applyNumberFormat="1" applyFont="1" applyFill="1" applyBorder="1" applyAlignment="1">
      <alignment horizontal="center" vertical="center" wrapText="1"/>
      <protection/>
    </xf>
    <xf numFmtId="2" fontId="24" fillId="31" borderId="23" xfId="56" applyNumberFormat="1" applyFont="1" applyFill="1" applyBorder="1" applyAlignment="1">
      <alignment horizontal="center" vertical="center" wrapText="1"/>
      <protection/>
    </xf>
    <xf numFmtId="2" fontId="24" fillId="31" borderId="53" xfId="67" applyNumberFormat="1" applyFont="1" applyFill="1" applyBorder="1" applyAlignment="1">
      <alignment horizontal="center" vertical="center" wrapText="1"/>
      <protection/>
    </xf>
    <xf numFmtId="2" fontId="24" fillId="31" borderId="53" xfId="56" applyNumberFormat="1" applyFont="1" applyFill="1" applyBorder="1" applyAlignment="1">
      <alignment horizontal="center" vertical="center" wrapText="1"/>
      <protection/>
    </xf>
    <xf numFmtId="2" fontId="24" fillId="31" borderId="31" xfId="56" applyNumberFormat="1" applyFont="1" applyFill="1" applyBorder="1" applyAlignment="1">
      <alignment horizontal="center" vertical="center" wrapText="1"/>
      <protection/>
    </xf>
    <xf numFmtId="0" fontId="40" fillId="42" borderId="51" xfId="71" applyFont="1" applyFill="1" applyBorder="1" applyAlignment="1" applyProtection="1">
      <alignment horizontal="center" vertical="center" wrapText="1"/>
      <protection/>
    </xf>
    <xf numFmtId="0" fontId="40" fillId="42" borderId="58" xfId="71" applyFont="1" applyFill="1" applyBorder="1" applyAlignment="1" applyProtection="1">
      <alignment horizontal="center" vertical="center" wrapText="1"/>
      <protection/>
    </xf>
    <xf numFmtId="49" fontId="0" fillId="29" borderId="8" xfId="0" applyFill="1" applyBorder="1" applyAlignment="1" applyProtection="1">
      <alignment horizontal="center" vertical="top"/>
      <protection locked="0"/>
    </xf>
    <xf numFmtId="49" fontId="24" fillId="31" borderId="13" xfId="69" applyFont="1" applyFill="1" applyBorder="1">
      <alignment vertical="top"/>
      <protection/>
    </xf>
    <xf numFmtId="49" fontId="24" fillId="31" borderId="14" xfId="69" applyFont="1" applyFill="1" applyBorder="1">
      <alignment vertical="top"/>
      <protection/>
    </xf>
    <xf numFmtId="49" fontId="24" fillId="31" borderId="15" xfId="69" applyFont="1" applyFill="1" applyBorder="1">
      <alignment vertical="top"/>
      <protection/>
    </xf>
    <xf numFmtId="0" fontId="0" fillId="31" borderId="59" xfId="71" applyFont="1" applyFill="1" applyBorder="1" applyAlignment="1">
      <alignment horizontal="center" vertical="center" wrapText="1"/>
      <protection/>
    </xf>
    <xf numFmtId="0" fontId="0" fillId="0" borderId="28" xfId="71" applyFont="1" applyFill="1" applyBorder="1" applyAlignment="1">
      <alignment horizontal="center" vertical="center" wrapText="1"/>
      <protection/>
    </xf>
    <xf numFmtId="0" fontId="0" fillId="31" borderId="28" xfId="71" applyFont="1" applyFill="1" applyBorder="1" applyAlignment="1">
      <alignment horizontal="center" vertical="center" wrapText="1"/>
      <protection/>
    </xf>
    <xf numFmtId="0" fontId="0" fillId="0" borderId="60" xfId="71" applyFont="1" applyFill="1" applyBorder="1" applyAlignment="1">
      <alignment horizontal="center" vertical="center" wrapText="1"/>
      <protection/>
    </xf>
    <xf numFmtId="0" fontId="41" fillId="0" borderId="23" xfId="67" applyNumberFormat="1" applyFont="1" applyFill="1" applyBorder="1" applyAlignment="1">
      <alignment vertical="center" wrapText="1"/>
      <protection/>
    </xf>
    <xf numFmtId="0" fontId="41" fillId="0" borderId="31" xfId="67" applyNumberFormat="1" applyFont="1" applyFill="1" applyBorder="1" applyAlignment="1">
      <alignment vertical="center" wrapText="1"/>
      <protection/>
    </xf>
    <xf numFmtId="49" fontId="37" fillId="0" borderId="0" xfId="67" applyFont="1" applyFill="1" applyAlignment="1">
      <alignment horizontal="center" vertical="center"/>
      <protection/>
    </xf>
    <xf numFmtId="49" fontId="40" fillId="0" borderId="0" xfId="0" applyNumberFormat="1" applyFont="1" applyAlignment="1">
      <alignment vertical="top"/>
    </xf>
    <xf numFmtId="49" fontId="40" fillId="0" borderId="0" xfId="0" applyFont="1" applyAlignment="1">
      <alignment vertical="top"/>
    </xf>
    <xf numFmtId="49" fontId="24" fillId="31" borderId="13" xfId="71" applyNumberFormat="1" applyFont="1" applyFill="1" applyBorder="1" applyAlignment="1" applyProtection="1">
      <alignment horizontal="centerContinuous" vertical="center" wrapText="1"/>
      <protection/>
    </xf>
    <xf numFmtId="49" fontId="40" fillId="42" borderId="51" xfId="71" applyNumberFormat="1" applyFont="1" applyFill="1" applyBorder="1" applyAlignment="1" applyProtection="1">
      <alignment horizontal="center" vertical="center" wrapText="1"/>
      <protection/>
    </xf>
    <xf numFmtId="49" fontId="40" fillId="42" borderId="58" xfId="71" applyNumberFormat="1" applyFont="1" applyFill="1" applyBorder="1" applyAlignment="1" applyProtection="1">
      <alignment horizontal="center" vertical="center" wrapText="1"/>
      <protection/>
    </xf>
    <xf numFmtId="2" fontId="0" fillId="31" borderId="8" xfId="71" applyNumberFormat="1" applyFont="1" applyFill="1" applyBorder="1" applyAlignment="1" applyProtection="1">
      <alignment horizontal="center" vertical="center" wrapText="1"/>
      <protection/>
    </xf>
    <xf numFmtId="49" fontId="27" fillId="31" borderId="8" xfId="71" applyNumberFormat="1" applyFont="1" applyFill="1" applyBorder="1" applyAlignment="1" applyProtection="1">
      <alignment wrapText="1"/>
      <protection/>
    </xf>
    <xf numFmtId="2" fontId="0" fillId="31" borderId="42" xfId="71" applyNumberFormat="1" applyFont="1" applyFill="1" applyBorder="1" applyAlignment="1" applyProtection="1">
      <alignment horizontal="center" vertical="center" wrapText="1"/>
      <protection/>
    </xf>
    <xf numFmtId="2" fontId="0" fillId="31" borderId="43" xfId="71" applyNumberFormat="1" applyFont="1" applyFill="1" applyBorder="1" applyAlignment="1" applyProtection="1">
      <alignment horizontal="center" vertical="center" wrapText="1"/>
      <protection/>
    </xf>
    <xf numFmtId="49" fontId="27" fillId="31" borderId="21" xfId="71" applyNumberFormat="1" applyFont="1" applyFill="1" applyBorder="1" applyAlignment="1" applyProtection="1">
      <alignment wrapText="1"/>
      <protection/>
    </xf>
    <xf numFmtId="17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56" applyBorder="1" applyAlignment="1">
      <alignment horizontal="center" vertical="center" wrapText="1"/>
      <protection/>
    </xf>
    <xf numFmtId="0" fontId="15" fillId="0" borderId="46" xfId="56" applyBorder="1" applyAlignment="1">
      <alignment horizontal="center" vertical="center" wrapText="1"/>
      <protection/>
    </xf>
    <xf numFmtId="0" fontId="15" fillId="0" borderId="39" xfId="56" applyBorder="1" applyAlignment="1">
      <alignment horizontal="center" vertical="center" wrapText="1"/>
      <protection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17" xfId="0" applyFont="1" applyBorder="1" applyAlignment="1">
      <alignment vertical="top"/>
    </xf>
    <xf numFmtId="14" fontId="22" fillId="29" borderId="8" xfId="66" applyNumberFormat="1" applyFont="1" applyFill="1" applyBorder="1" applyAlignment="1" applyProtection="1">
      <alignment horizontal="left"/>
      <protection locked="0"/>
    </xf>
    <xf numFmtId="0" fontId="22" fillId="29" borderId="8" xfId="66" applyNumberFormat="1" applyFont="1" applyFill="1" applyBorder="1" applyAlignment="1" applyProtection="1">
      <alignment horizontal="left"/>
      <protection locked="0"/>
    </xf>
    <xf numFmtId="0" fontId="24" fillId="31" borderId="42" xfId="66" applyFont="1" applyFill="1" applyBorder="1" applyAlignment="1">
      <alignment horizontal="center"/>
      <protection/>
    </xf>
    <xf numFmtId="0" fontId="24" fillId="31" borderId="38" xfId="66" applyFont="1" applyFill="1" applyBorder="1" applyAlignment="1">
      <alignment horizontal="center"/>
      <protection/>
    </xf>
    <xf numFmtId="0" fontId="24" fillId="31" borderId="43" xfId="66" applyFont="1" applyFill="1" applyBorder="1" applyAlignment="1">
      <alignment horizontal="center" vertical="center" wrapText="1"/>
      <protection/>
    </xf>
    <xf numFmtId="0" fontId="24" fillId="31" borderId="39" xfId="66" applyFont="1" applyFill="1" applyBorder="1" applyAlignment="1">
      <alignment horizontal="center" vertical="center" wrapText="1"/>
      <protection/>
    </xf>
    <xf numFmtId="0" fontId="24" fillId="31" borderId="47" xfId="66" applyFont="1" applyFill="1" applyBorder="1" applyAlignment="1">
      <alignment horizontal="center" vertical="center" wrapText="1"/>
      <protection/>
    </xf>
    <xf numFmtId="0" fontId="24" fillId="31" borderId="49" xfId="66" applyFont="1" applyFill="1" applyBorder="1" applyAlignment="1">
      <alignment horizontal="center" vertical="center" wrapText="1"/>
      <protection/>
    </xf>
    <xf numFmtId="0" fontId="24" fillId="31" borderId="45" xfId="66" applyFont="1" applyFill="1" applyBorder="1" applyAlignment="1">
      <alignment horizontal="center"/>
      <protection/>
    </xf>
    <xf numFmtId="49" fontId="24" fillId="29" borderId="20" xfId="69" applyFont="1" applyFill="1" applyBorder="1" applyAlignment="1" applyProtection="1">
      <alignment horizontal="center" vertical="top"/>
      <protection locked="0"/>
    </xf>
    <xf numFmtId="49" fontId="24" fillId="29" borderId="18" xfId="69" applyFont="1" applyFill="1" applyBorder="1" applyAlignment="1" applyProtection="1">
      <alignment horizontal="center" vertical="top"/>
      <protection locked="0"/>
    </xf>
    <xf numFmtId="0" fontId="20" fillId="0" borderId="0" xfId="72" applyFont="1" applyAlignment="1">
      <alignment horizontal="right" vertical="center"/>
      <protection/>
    </xf>
    <xf numFmtId="49" fontId="26" fillId="29" borderId="19" xfId="69" applyFont="1" applyFill="1" applyBorder="1" applyAlignment="1" applyProtection="1">
      <alignment horizontal="center" vertical="top"/>
      <protection locked="0"/>
    </xf>
    <xf numFmtId="49" fontId="34" fillId="0" borderId="19" xfId="0" applyFont="1" applyBorder="1" applyAlignment="1" applyProtection="1">
      <alignment horizontal="center" vertical="top"/>
      <protection locked="0"/>
    </xf>
    <xf numFmtId="49" fontId="34" fillId="0" borderId="19" xfId="0" applyFont="1" applyBorder="1" applyAlignment="1">
      <alignment horizontal="center" vertical="top"/>
    </xf>
    <xf numFmtId="49" fontId="34" fillId="0" borderId="17" xfId="0" applyFont="1" applyBorder="1" applyAlignment="1">
      <alignment horizontal="center" vertical="top"/>
    </xf>
    <xf numFmtId="49" fontId="26" fillId="29" borderId="8" xfId="69" applyFont="1" applyFill="1" applyBorder="1" applyAlignment="1" applyProtection="1">
      <alignment horizontal="center" vertical="top"/>
      <protection locked="0"/>
    </xf>
    <xf numFmtId="49" fontId="26" fillId="29" borderId="16" xfId="69" applyFont="1" applyFill="1" applyBorder="1" applyAlignment="1" applyProtection="1">
      <alignment horizontal="center" vertical="top"/>
      <protection locked="0"/>
    </xf>
    <xf numFmtId="0" fontId="24" fillId="0" borderId="0" xfId="70" applyFont="1" applyAlignment="1">
      <alignment horizontal="center" wrapText="1"/>
      <protection/>
    </xf>
    <xf numFmtId="0" fontId="24" fillId="0" borderId="61" xfId="67" applyNumberFormat="1" applyFont="1" applyFill="1" applyBorder="1" applyAlignment="1">
      <alignment horizontal="center" vertical="center" wrapText="1"/>
      <protection/>
    </xf>
    <xf numFmtId="0" fontId="24" fillId="0" borderId="62" xfId="67" applyNumberFormat="1" applyFont="1" applyFill="1" applyBorder="1" applyAlignment="1">
      <alignment horizontal="center" vertical="center" wrapText="1"/>
      <protection/>
    </xf>
    <xf numFmtId="0" fontId="24" fillId="0" borderId="63" xfId="67" applyNumberFormat="1" applyFont="1" applyFill="1" applyBorder="1" applyAlignment="1">
      <alignment horizontal="center" vertical="center" wrapText="1"/>
      <protection/>
    </xf>
    <xf numFmtId="49" fontId="17" fillId="41" borderId="8" xfId="48" applyNumberFormat="1" applyFill="1" applyBorder="1" applyAlignment="1" applyProtection="1">
      <alignment horizontal="center" vertical="top"/>
      <protection/>
    </xf>
    <xf numFmtId="0" fontId="17" fillId="41" borderId="64" xfId="48" applyNumberFormat="1" applyFont="1" applyFill="1" applyBorder="1" applyAlignment="1" applyProtection="1">
      <alignment horizontal="center" vertical="center" wrapText="1"/>
      <protection/>
    </xf>
    <xf numFmtId="0" fontId="17" fillId="41" borderId="45" xfId="48" applyNumberFormat="1" applyFont="1" applyFill="1" applyBorder="1" applyAlignment="1" applyProtection="1">
      <alignment horizontal="center" vertical="center" wrapText="1"/>
      <protection/>
    </xf>
    <xf numFmtId="0" fontId="17" fillId="41" borderId="65" xfId="48" applyNumberFormat="1" applyFont="1" applyFill="1" applyBorder="1" applyAlignment="1" applyProtection="1">
      <alignment horizontal="center" vertical="center" wrapText="1"/>
      <protection/>
    </xf>
    <xf numFmtId="0" fontId="17" fillId="41" borderId="56" xfId="48" applyNumberFormat="1" applyFont="1" applyFill="1" applyBorder="1" applyAlignment="1" applyProtection="1">
      <alignment horizontal="center" vertical="center" wrapText="1"/>
      <protection/>
    </xf>
    <xf numFmtId="0" fontId="25" fillId="0" borderId="8" xfId="71" applyFont="1" applyFill="1" applyBorder="1" applyAlignment="1">
      <alignment horizontal="center" vertical="center" wrapText="1"/>
      <protection/>
    </xf>
    <xf numFmtId="0" fontId="25" fillId="0" borderId="42" xfId="71" applyFont="1" applyFill="1" applyBorder="1" applyAlignment="1">
      <alignment horizontal="center" vertical="center" wrapText="1"/>
      <protection/>
    </xf>
    <xf numFmtId="0" fontId="25" fillId="0" borderId="45" xfId="71" applyFont="1" applyFill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21" xfId="71" applyFont="1" applyFill="1" applyBorder="1" applyAlignment="1">
      <alignment horizontal="center" vertical="center" wrapText="1"/>
      <protection/>
    </xf>
    <xf numFmtId="0" fontId="25" fillId="0" borderId="25" xfId="71" applyFont="1" applyFill="1" applyBorder="1" applyAlignment="1">
      <alignment horizontal="center" vertical="center" wrapText="1"/>
      <protection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left" vertical="top" wrapText="1"/>
      <protection/>
    </xf>
    <xf numFmtId="49" fontId="0" fillId="0" borderId="0" xfId="0" applyAlignment="1">
      <alignment horizontal="left" vertical="top"/>
    </xf>
    <xf numFmtId="49" fontId="0" fillId="0" borderId="0" xfId="0" applyBorder="1" applyAlignment="1">
      <alignment horizontal="left" vertical="top" wrapText="1"/>
    </xf>
    <xf numFmtId="49" fontId="0" fillId="0" borderId="0" xfId="0" applyAlignment="1">
      <alignment horizontal="center" vertical="top"/>
    </xf>
    <xf numFmtId="49" fontId="0" fillId="0" borderId="0" xfId="0" applyAlignment="1">
      <alignment horizontal="left" vertical="top" wrapText="1"/>
    </xf>
    <xf numFmtId="49" fontId="28" fillId="43" borderId="66" xfId="48" applyNumberFormat="1" applyFont="1" applyFill="1" applyBorder="1" applyAlignment="1" applyProtection="1">
      <alignment horizontal="center" wrapText="1"/>
      <protection/>
    </xf>
    <xf numFmtId="49" fontId="28" fillId="43" borderId="67" xfId="48" applyNumberFormat="1" applyFont="1" applyFill="1" applyBorder="1" applyAlignment="1" applyProtection="1">
      <alignment horizontal="center" wrapText="1"/>
      <protection/>
    </xf>
    <xf numFmtId="49" fontId="28" fillId="43" borderId="68" xfId="48" applyNumberFormat="1" applyFont="1" applyFill="1" applyBorder="1" applyAlignment="1" applyProtection="1">
      <alignment horizontal="center" wrapText="1"/>
      <protection/>
    </xf>
    <xf numFmtId="0" fontId="25" fillId="0" borderId="4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5" fillId="0" borderId="47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wrapText="1"/>
      <protection/>
    </xf>
    <xf numFmtId="0" fontId="25" fillId="0" borderId="42" xfId="71" applyFont="1" applyBorder="1" applyAlignment="1">
      <alignment horizontal="center" wrapText="1"/>
      <protection/>
    </xf>
    <xf numFmtId="0" fontId="25" fillId="0" borderId="38" xfId="71" applyFont="1" applyBorder="1" applyAlignment="1">
      <alignment horizontal="center" wrapText="1"/>
      <protection/>
    </xf>
    <xf numFmtId="0" fontId="25" fillId="0" borderId="7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0" fontId="25" fillId="0" borderId="69" xfId="71" applyFont="1" applyBorder="1" applyAlignment="1">
      <alignment horizontal="center" vertical="center" wrapText="1"/>
      <protection/>
    </xf>
    <xf numFmtId="0" fontId="25" fillId="0" borderId="30" xfId="71" applyFont="1" applyBorder="1" applyAlignment="1">
      <alignment horizontal="center" vertical="center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25" fillId="0" borderId="35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25" fillId="0" borderId="70" xfId="71" applyFont="1" applyBorder="1" applyAlignment="1">
      <alignment horizontal="center" vertical="center" wrapText="1"/>
      <protection/>
    </xf>
    <xf numFmtId="0" fontId="25" fillId="0" borderId="19" xfId="71" applyFont="1" applyBorder="1" applyAlignment="1">
      <alignment horizontal="center" vertical="center" wrapText="1"/>
      <protection/>
    </xf>
    <xf numFmtId="0" fontId="25" fillId="0" borderId="50" xfId="71" applyFont="1" applyBorder="1" applyAlignment="1">
      <alignment horizontal="center" vertical="center" wrapText="1"/>
      <protection/>
    </xf>
    <xf numFmtId="0" fontId="25" fillId="0" borderId="71" xfId="71" applyFont="1" applyBorder="1" applyAlignment="1">
      <alignment horizontal="center" vertical="center" wrapText="1"/>
      <protection/>
    </xf>
    <xf numFmtId="0" fontId="25" fillId="0" borderId="37" xfId="71" applyFont="1" applyBorder="1" applyAlignment="1">
      <alignment horizontal="center" vertical="center" wrapText="1"/>
      <protection/>
    </xf>
    <xf numFmtId="0" fontId="25" fillId="0" borderId="42" xfId="71" applyFont="1" applyBorder="1" applyAlignment="1">
      <alignment horizontal="center" vertical="center" wrapText="1"/>
      <protection/>
    </xf>
    <xf numFmtId="0" fontId="25" fillId="0" borderId="45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center" wrapText="1"/>
      <protection/>
    </xf>
    <xf numFmtId="0" fontId="27" fillId="0" borderId="0" xfId="71" applyFont="1" applyAlignment="1">
      <alignment horizontal="left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vertical="center" wrapText="1"/>
      <protection/>
    </xf>
    <xf numFmtId="0" fontId="25" fillId="0" borderId="46" xfId="71" applyFont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_баланс для заливки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_0616008" xfId="66"/>
    <cellStyle name="Обычный_20E2" xfId="67"/>
    <cellStyle name="Обычный_FORM3.1" xfId="68"/>
    <cellStyle name="Обычный_OREP.TES330.2008.2" xfId="69"/>
    <cellStyle name="Обычный_proverka" xfId="70"/>
    <cellStyle name="Обычный_Инвестиции Сети Сбыты ЭСО" xfId="71"/>
    <cellStyle name="Обычный_Покупк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9O4V99%20(&#1087;&#1088;&#1086;&#1089;&#1084;&#1086;&#1090;&#1088;&#1077;&#1085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ODMFKT%20(&#1087;&#1088;&#1086;&#1089;&#1084;&#1086;&#1090;&#1088;&#1077;&#1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88;&#1077;&#1089;&#1090;&#1082;&#1072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Решения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9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85" zoomScaleNormal="85" zoomScalePageLayoutView="0" workbookViewId="0" topLeftCell="C14">
      <selection activeCell="N63" sqref="N63"/>
    </sheetView>
  </sheetViews>
  <sheetFormatPr defaultColWidth="9.140625" defaultRowHeight="11.25"/>
  <cols>
    <col min="1" max="1" width="9.140625" style="143" customWidth="1"/>
    <col min="2" max="2" width="35.8515625" style="73" customWidth="1"/>
    <col min="3" max="3" width="10.8515625" style="73" bestFit="1" customWidth="1"/>
    <col min="4" max="4" width="10.8515625" style="73" customWidth="1"/>
    <col min="5" max="17" width="9.140625" style="73" customWidth="1"/>
    <col min="18" max="16384" width="9.140625" style="26" customWidth="1"/>
  </cols>
  <sheetData>
    <row r="3" spans="1:20" s="52" customFormat="1" ht="12.75" customHeight="1">
      <c r="A3" s="144" t="s">
        <v>173</v>
      </c>
      <c r="B3" s="124" t="s">
        <v>144</v>
      </c>
      <c r="C3" s="87"/>
      <c r="D3" s="87"/>
      <c r="E3" s="92">
        <f>SUMIF($A4:$A7,"= 1.1",E4:E7)</f>
        <v>0</v>
      </c>
      <c r="F3" s="91">
        <f aca="true" t="shared" si="0" ref="F3:G5">H3+J3+L3+N3</f>
        <v>0</v>
      </c>
      <c r="G3" s="91">
        <f t="shared" si="0"/>
        <v>0</v>
      </c>
      <c r="H3" s="92">
        <f>SUMIF($A4:$A7,"= 1.1",H4:H7)</f>
        <v>0</v>
      </c>
      <c r="I3" s="92">
        <f aca="true" t="shared" si="1" ref="I3:O3">SUMIF($A4:$A7,"= 1.1",I4:I7)</f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87"/>
      <c r="Q3" s="87"/>
      <c r="R3" s="54"/>
      <c r="S3" s="54"/>
      <c r="T3" s="54"/>
    </row>
    <row r="4" spans="1:20" s="52" customFormat="1" ht="12.75" customHeight="1">
      <c r="A4" s="138" t="s">
        <v>132</v>
      </c>
      <c r="B4" s="122" t="s">
        <v>142</v>
      </c>
      <c r="C4" s="115"/>
      <c r="D4" s="115"/>
      <c r="E4" s="72">
        <f>SUM(E5:E6)</f>
        <v>0</v>
      </c>
      <c r="F4" s="63">
        <f t="shared" si="0"/>
        <v>0</v>
      </c>
      <c r="G4" s="63">
        <f t="shared" si="0"/>
        <v>0</v>
      </c>
      <c r="H4" s="72">
        <f>SUM(H5:H6)</f>
        <v>0</v>
      </c>
      <c r="I4" s="72">
        <f aca="true" t="shared" si="2" ref="I4:O4">SUM(I5:I6)</f>
        <v>0</v>
      </c>
      <c r="J4" s="72">
        <f t="shared" si="2"/>
        <v>0</v>
      </c>
      <c r="K4" s="72">
        <f t="shared" si="2"/>
        <v>0</v>
      </c>
      <c r="L4" s="72">
        <f t="shared" si="2"/>
        <v>0</v>
      </c>
      <c r="M4" s="72">
        <f t="shared" si="2"/>
        <v>0</v>
      </c>
      <c r="N4" s="72">
        <f t="shared" si="2"/>
        <v>0</v>
      </c>
      <c r="O4" s="72">
        <f t="shared" si="2"/>
        <v>0</v>
      </c>
      <c r="P4" s="114"/>
      <c r="Q4" s="114"/>
      <c r="R4" s="54"/>
      <c r="S4" s="54"/>
      <c r="T4" s="54"/>
    </row>
    <row r="5" spans="1:20" s="52" customFormat="1" ht="12.75" customHeight="1" thickBot="1">
      <c r="A5" s="139" t="s">
        <v>133</v>
      </c>
      <c r="B5" s="117" t="s">
        <v>134</v>
      </c>
      <c r="C5" s="88"/>
      <c r="D5" s="88"/>
      <c r="E5" s="112"/>
      <c r="F5" s="64">
        <f t="shared" si="0"/>
        <v>0</v>
      </c>
      <c r="G5" s="64">
        <f t="shared" si="0"/>
        <v>0</v>
      </c>
      <c r="H5" s="112"/>
      <c r="I5" s="112"/>
      <c r="J5" s="112"/>
      <c r="K5" s="112"/>
      <c r="L5" s="112"/>
      <c r="M5" s="112"/>
      <c r="N5" s="112"/>
      <c r="O5" s="112"/>
      <c r="P5" s="85"/>
      <c r="Q5" s="85"/>
      <c r="R5" s="54"/>
      <c r="S5" s="54"/>
      <c r="T5" s="54"/>
    </row>
    <row r="6" spans="1:17" s="52" customFormat="1" ht="14.25" customHeight="1" thickBot="1">
      <c r="A6" s="337" t="s">
        <v>139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</row>
    <row r="7" spans="1:17" s="52" customFormat="1" ht="14.25" customHeight="1" thickBot="1">
      <c r="A7" s="337" t="s">
        <v>138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</row>
    <row r="8" spans="1:20" s="55" customFormat="1" ht="12.75" customHeight="1">
      <c r="A8" s="140"/>
      <c r="B8" s="62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0"/>
      <c r="R8" s="56"/>
      <c r="S8" s="56"/>
      <c r="T8" s="56"/>
    </row>
    <row r="9" spans="1:20" s="52" customFormat="1" ht="12.75" customHeight="1">
      <c r="A9" s="141" t="s">
        <v>132</v>
      </c>
      <c r="B9" s="122" t="s">
        <v>142</v>
      </c>
      <c r="C9" s="116"/>
      <c r="D9" s="116"/>
      <c r="E9" s="72">
        <f>SUM(E10:E11)</f>
        <v>0</v>
      </c>
      <c r="F9" s="72">
        <f>H9+J9+L9+N9</f>
        <v>0</v>
      </c>
      <c r="G9" s="72">
        <f>I9+K9+M9+O9</f>
        <v>0</v>
      </c>
      <c r="H9" s="72">
        <f>SUM(H10:H11)</f>
        <v>0</v>
      </c>
      <c r="I9" s="72">
        <f aca="true" t="shared" si="3" ref="I9:O9">SUM(I10:I11)</f>
        <v>0</v>
      </c>
      <c r="J9" s="72">
        <f t="shared" si="3"/>
        <v>0</v>
      </c>
      <c r="K9" s="72">
        <f t="shared" si="3"/>
        <v>0</v>
      </c>
      <c r="L9" s="72">
        <f t="shared" si="3"/>
        <v>0</v>
      </c>
      <c r="M9" s="72">
        <f t="shared" si="3"/>
        <v>0</v>
      </c>
      <c r="N9" s="72">
        <f t="shared" si="3"/>
        <v>0</v>
      </c>
      <c r="O9" s="72">
        <f t="shared" si="3"/>
        <v>0</v>
      </c>
      <c r="P9" s="113"/>
      <c r="Q9" s="113"/>
      <c r="R9" s="54"/>
      <c r="S9" s="54"/>
      <c r="T9" s="54"/>
    </row>
    <row r="10" spans="1:20" s="52" customFormat="1" ht="12.75" customHeight="1" thickBot="1">
      <c r="A10" s="141" t="s">
        <v>133</v>
      </c>
      <c r="B10" s="118" t="s">
        <v>134</v>
      </c>
      <c r="C10" s="89"/>
      <c r="D10" s="89"/>
      <c r="E10" s="113"/>
      <c r="F10" s="71">
        <f>H10+J10+L10+N10</f>
        <v>0</v>
      </c>
      <c r="G10" s="71">
        <f>I10+K10+M10+O10</f>
        <v>0</v>
      </c>
      <c r="H10" s="113"/>
      <c r="I10" s="113"/>
      <c r="J10" s="113"/>
      <c r="K10" s="113"/>
      <c r="L10" s="113"/>
      <c r="M10" s="113"/>
      <c r="N10" s="113"/>
      <c r="O10" s="113"/>
      <c r="P10" s="86"/>
      <c r="Q10" s="86"/>
      <c r="R10" s="54"/>
      <c r="S10" s="54"/>
      <c r="T10" s="54"/>
    </row>
    <row r="11" spans="1:17" s="52" customFormat="1" ht="14.25" customHeight="1" thickBot="1">
      <c r="A11" s="337" t="s">
        <v>139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9"/>
    </row>
    <row r="12" spans="1:20" s="55" customFormat="1" ht="12.75" customHeight="1">
      <c r="A12" s="140"/>
      <c r="B12" s="62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56"/>
      <c r="S12" s="56"/>
      <c r="T12" s="56"/>
    </row>
    <row r="13" spans="1:20" s="52" customFormat="1" ht="12.75" customHeight="1">
      <c r="A13" s="141" t="s">
        <v>133</v>
      </c>
      <c r="B13" s="118" t="s">
        <v>134</v>
      </c>
      <c r="C13" s="89"/>
      <c r="D13" s="89"/>
      <c r="E13" s="113"/>
      <c r="F13" s="71">
        <f>H13+J13+L13+N13</f>
        <v>0</v>
      </c>
      <c r="G13" s="71">
        <f>I13+K13+M13+O13</f>
        <v>0</v>
      </c>
      <c r="H13" s="113"/>
      <c r="I13" s="113"/>
      <c r="J13" s="113"/>
      <c r="K13" s="113"/>
      <c r="L13" s="113"/>
      <c r="M13" s="113"/>
      <c r="N13" s="113"/>
      <c r="O13" s="113"/>
      <c r="P13" s="86"/>
      <c r="Q13" s="86"/>
      <c r="R13" s="54"/>
      <c r="S13" s="54"/>
      <c r="T13" s="54"/>
    </row>
    <row r="14" spans="1:20" s="55" customFormat="1" ht="12.75" customHeight="1">
      <c r="A14" s="140"/>
      <c r="B14" s="62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56"/>
      <c r="S14" s="56"/>
      <c r="T14" s="56"/>
    </row>
    <row r="15" spans="1:20" s="55" customFormat="1" ht="12.75" customHeight="1">
      <c r="A15" s="140"/>
      <c r="B15" s="62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56"/>
      <c r="S15" s="56"/>
      <c r="T15" s="56"/>
    </row>
    <row r="17" spans="1:17" s="52" customFormat="1" ht="12.75">
      <c r="A17" s="145" t="s">
        <v>173</v>
      </c>
      <c r="B17" s="123" t="s">
        <v>143</v>
      </c>
      <c r="C17" s="90"/>
      <c r="D17" s="90"/>
      <c r="E17" s="92">
        <f>SUMIF($A18:$A21,"= 1.1",E18:E21)</f>
        <v>0</v>
      </c>
      <c r="F17" s="92">
        <f aca="true" t="shared" si="4" ref="F17:G19">H17+J17+L17</f>
        <v>0</v>
      </c>
      <c r="G17" s="92">
        <f t="shared" si="4"/>
        <v>0</v>
      </c>
      <c r="H17" s="92">
        <f aca="true" t="shared" si="5" ref="H17:M17">SUMIF($A18:$A21,"= 1.1",H18:H21)</f>
        <v>0</v>
      </c>
      <c r="I17" s="92">
        <f t="shared" si="5"/>
        <v>0</v>
      </c>
      <c r="J17" s="92">
        <f t="shared" si="5"/>
        <v>0</v>
      </c>
      <c r="K17" s="92">
        <f t="shared" si="5"/>
        <v>0</v>
      </c>
      <c r="L17" s="92">
        <f t="shared" si="5"/>
        <v>0</v>
      </c>
      <c r="M17" s="92">
        <f t="shared" si="5"/>
        <v>0</v>
      </c>
      <c r="N17" s="90"/>
      <c r="O17" s="90"/>
      <c r="P17" s="57"/>
      <c r="Q17" s="57"/>
    </row>
    <row r="18" spans="1:17" s="52" customFormat="1" ht="12.75">
      <c r="A18" s="141" t="s">
        <v>132</v>
      </c>
      <c r="B18" s="122" t="s">
        <v>142</v>
      </c>
      <c r="C18" s="116"/>
      <c r="D18" s="116"/>
      <c r="E18" s="72">
        <f>SUM(E19:E20)</f>
        <v>0</v>
      </c>
      <c r="F18" s="72">
        <f t="shared" si="4"/>
        <v>0</v>
      </c>
      <c r="G18" s="72">
        <f t="shared" si="4"/>
        <v>0</v>
      </c>
      <c r="H18" s="72">
        <f aca="true" t="shared" si="6" ref="H18:M18">SUM(H19:H20)</f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113"/>
      <c r="O18" s="113"/>
      <c r="P18" s="57"/>
      <c r="Q18" s="57"/>
    </row>
    <row r="19" spans="1:17" s="52" customFormat="1" ht="13.5" thickBot="1">
      <c r="A19" s="141" t="s">
        <v>133</v>
      </c>
      <c r="B19" s="118" t="s">
        <v>134</v>
      </c>
      <c r="C19" s="89"/>
      <c r="D19" s="89"/>
      <c r="E19" s="113"/>
      <c r="F19" s="71">
        <f t="shared" si="4"/>
        <v>0</v>
      </c>
      <c r="G19" s="71">
        <f t="shared" si="4"/>
        <v>0</v>
      </c>
      <c r="H19" s="113"/>
      <c r="I19" s="113"/>
      <c r="J19" s="113"/>
      <c r="K19" s="113"/>
      <c r="L19" s="113"/>
      <c r="M19" s="113"/>
      <c r="N19" s="86"/>
      <c r="O19" s="86"/>
      <c r="P19" s="57"/>
      <c r="Q19" s="57"/>
    </row>
    <row r="20" spans="1:17" s="55" customFormat="1" ht="13.5" customHeight="1" thickBot="1">
      <c r="A20" s="337" t="s">
        <v>139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9"/>
      <c r="P20" s="77"/>
      <c r="Q20" s="77"/>
    </row>
    <row r="21" spans="1:17" s="55" customFormat="1" ht="13.5" customHeight="1" thickBot="1">
      <c r="A21" s="337" t="s">
        <v>138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9"/>
      <c r="P21" s="77"/>
      <c r="Q21" s="77"/>
    </row>
    <row r="22" spans="1:17" s="55" customFormat="1" ht="12.75">
      <c r="A22" s="14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55" customFormat="1" ht="12.75">
      <c r="A23" s="141" t="s">
        <v>132</v>
      </c>
      <c r="B23" s="122" t="s">
        <v>142</v>
      </c>
      <c r="C23" s="116"/>
      <c r="D23" s="116"/>
      <c r="E23" s="72">
        <f>SUM(E24:E25)</f>
        <v>0</v>
      </c>
      <c r="F23" s="72">
        <f>H23+J23+L23</f>
        <v>0</v>
      </c>
      <c r="G23" s="72">
        <f>I23+K23+M23</f>
        <v>0</v>
      </c>
      <c r="H23" s="72">
        <f aca="true" t="shared" si="7" ref="H23:M23">SUM(H24:H25)</f>
        <v>0</v>
      </c>
      <c r="I23" s="72">
        <f t="shared" si="7"/>
        <v>0</v>
      </c>
      <c r="J23" s="72">
        <f t="shared" si="7"/>
        <v>0</v>
      </c>
      <c r="K23" s="72">
        <f t="shared" si="7"/>
        <v>0</v>
      </c>
      <c r="L23" s="72">
        <f t="shared" si="7"/>
        <v>0</v>
      </c>
      <c r="M23" s="72">
        <f t="shared" si="7"/>
        <v>0</v>
      </c>
      <c r="N23" s="113"/>
      <c r="O23" s="113"/>
      <c r="P23" s="75"/>
      <c r="Q23" s="75"/>
    </row>
    <row r="24" spans="1:17" s="55" customFormat="1" ht="13.5" thickBot="1">
      <c r="A24" s="141" t="s">
        <v>133</v>
      </c>
      <c r="B24" s="118" t="s">
        <v>134</v>
      </c>
      <c r="C24" s="89"/>
      <c r="D24" s="89"/>
      <c r="E24" s="113"/>
      <c r="F24" s="71">
        <f>H24+J24+L24</f>
        <v>0</v>
      </c>
      <c r="G24" s="71">
        <f>I24+K24+M24</f>
        <v>0</v>
      </c>
      <c r="H24" s="113"/>
      <c r="I24" s="113"/>
      <c r="J24" s="113"/>
      <c r="K24" s="113"/>
      <c r="L24" s="113"/>
      <c r="M24" s="113"/>
      <c r="N24" s="86"/>
      <c r="O24" s="86"/>
      <c r="P24" s="75"/>
      <c r="Q24" s="75"/>
    </row>
    <row r="25" spans="1:17" s="55" customFormat="1" ht="13.5" thickBot="1">
      <c r="A25" s="337" t="s">
        <v>139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9"/>
      <c r="P25" s="75"/>
      <c r="Q25" s="75"/>
    </row>
    <row r="26" spans="1:17" s="55" customFormat="1" ht="12.75">
      <c r="A26" s="14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55" customFormat="1" ht="12.75">
      <c r="A27" s="14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55" customFormat="1" ht="12.75">
      <c r="A28" s="141" t="s">
        <v>133</v>
      </c>
      <c r="B28" s="118" t="s">
        <v>134</v>
      </c>
      <c r="C28" s="89"/>
      <c r="D28" s="89"/>
      <c r="E28" s="113"/>
      <c r="F28" s="71">
        <f>H28+J28+L28</f>
        <v>0</v>
      </c>
      <c r="G28" s="71">
        <f>I28+K28+M28</f>
        <v>0</v>
      </c>
      <c r="H28" s="113"/>
      <c r="I28" s="113"/>
      <c r="J28" s="113"/>
      <c r="K28" s="113"/>
      <c r="L28" s="113"/>
      <c r="M28" s="113"/>
      <c r="N28" s="86"/>
      <c r="O28" s="86"/>
      <c r="P28" s="75"/>
      <c r="Q28" s="75"/>
    </row>
    <row r="29" spans="1:17" s="55" customFormat="1" ht="12.75">
      <c r="A29" s="14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55" customFormat="1" ht="12.75">
      <c r="A30" s="14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55" customFormat="1" ht="12.75">
      <c r="A31" s="14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20" s="52" customFormat="1" ht="12.75" customHeight="1">
      <c r="A32" s="144" t="s">
        <v>173</v>
      </c>
      <c r="B32" s="120" t="s">
        <v>145</v>
      </c>
      <c r="C32" s="87"/>
      <c r="D32" s="87"/>
      <c r="E32" s="92">
        <f>SUMIF($A33:$A36,"= 1.1",E33:E36)</f>
        <v>0</v>
      </c>
      <c r="F32" s="91">
        <f aca="true" t="shared" si="8" ref="F32:G34">H32+J32+L32+N32</f>
        <v>0</v>
      </c>
      <c r="G32" s="91">
        <f t="shared" si="8"/>
        <v>0</v>
      </c>
      <c r="H32" s="92">
        <f>SUMIF($A33:$A36,"= 1.1",H33:H36)</f>
        <v>0</v>
      </c>
      <c r="I32" s="92">
        <f aca="true" t="shared" si="9" ref="I32:O32">SUMIF($A33:$A36,"= 1.1",I33:I36)</f>
        <v>0</v>
      </c>
      <c r="J32" s="92">
        <f t="shared" si="9"/>
        <v>0</v>
      </c>
      <c r="K32" s="92">
        <f t="shared" si="9"/>
        <v>0</v>
      </c>
      <c r="L32" s="92">
        <f t="shared" si="9"/>
        <v>0</v>
      </c>
      <c r="M32" s="92">
        <f t="shared" si="9"/>
        <v>0</v>
      </c>
      <c r="N32" s="92">
        <f t="shared" si="9"/>
        <v>0</v>
      </c>
      <c r="O32" s="92">
        <f t="shared" si="9"/>
        <v>0</v>
      </c>
      <c r="P32" s="87"/>
      <c r="Q32" s="87"/>
      <c r="R32" s="54"/>
      <c r="S32" s="54"/>
      <c r="T32" s="54"/>
    </row>
    <row r="33" spans="1:20" s="52" customFormat="1" ht="12.75" customHeight="1">
      <c r="A33" s="138" t="s">
        <v>132</v>
      </c>
      <c r="B33" s="121" t="s">
        <v>142</v>
      </c>
      <c r="C33" s="115"/>
      <c r="D33" s="115"/>
      <c r="E33" s="72">
        <f>SUM(E34:E35)</f>
        <v>0</v>
      </c>
      <c r="F33" s="63">
        <f t="shared" si="8"/>
        <v>0</v>
      </c>
      <c r="G33" s="63">
        <f t="shared" si="8"/>
        <v>0</v>
      </c>
      <c r="H33" s="72">
        <f>SUM(H34:H35)</f>
        <v>0</v>
      </c>
      <c r="I33" s="72">
        <f aca="true" t="shared" si="10" ref="I33:O33">SUM(I34:I35)</f>
        <v>0</v>
      </c>
      <c r="J33" s="72">
        <f t="shared" si="10"/>
        <v>0</v>
      </c>
      <c r="K33" s="72">
        <f t="shared" si="10"/>
        <v>0</v>
      </c>
      <c r="L33" s="72">
        <f t="shared" si="10"/>
        <v>0</v>
      </c>
      <c r="M33" s="72">
        <f t="shared" si="10"/>
        <v>0</v>
      </c>
      <c r="N33" s="72">
        <f t="shared" si="10"/>
        <v>0</v>
      </c>
      <c r="O33" s="72">
        <f t="shared" si="10"/>
        <v>0</v>
      </c>
      <c r="P33" s="114"/>
      <c r="Q33" s="114"/>
      <c r="R33" s="54"/>
      <c r="S33" s="54"/>
      <c r="T33" s="54"/>
    </row>
    <row r="34" spans="1:20" s="52" customFormat="1" ht="12.75" customHeight="1" thickBot="1">
      <c r="A34" s="139" t="s">
        <v>133</v>
      </c>
      <c r="B34" s="119" t="s">
        <v>134</v>
      </c>
      <c r="C34" s="88"/>
      <c r="D34" s="88"/>
      <c r="E34" s="112"/>
      <c r="F34" s="64">
        <f t="shared" si="8"/>
        <v>0</v>
      </c>
      <c r="G34" s="64">
        <f t="shared" si="8"/>
        <v>0</v>
      </c>
      <c r="H34" s="112"/>
      <c r="I34" s="112"/>
      <c r="J34" s="112"/>
      <c r="K34" s="112"/>
      <c r="L34" s="112"/>
      <c r="M34" s="112"/>
      <c r="N34" s="112"/>
      <c r="O34" s="112"/>
      <c r="P34" s="85"/>
      <c r="Q34" s="85"/>
      <c r="R34" s="54"/>
      <c r="S34" s="54"/>
      <c r="T34" s="54"/>
    </row>
    <row r="35" spans="1:17" s="52" customFormat="1" ht="14.25" customHeight="1" thickBot="1">
      <c r="A35" s="337" t="s">
        <v>139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9"/>
    </row>
    <row r="36" spans="1:17" s="52" customFormat="1" ht="14.25" customHeight="1" thickBot="1">
      <c r="A36" s="337" t="s">
        <v>138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9"/>
    </row>
    <row r="37" spans="1:17" s="55" customFormat="1" ht="12.75">
      <c r="A37" s="140"/>
      <c r="B37" s="62"/>
      <c r="C37" s="68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4"/>
      <c r="Q37" s="74"/>
    </row>
    <row r="38" spans="1:17" s="55" customFormat="1" ht="11.25" customHeight="1">
      <c r="A38" s="140"/>
      <c r="B38" s="172" t="s">
        <v>268</v>
      </c>
      <c r="C38" s="173"/>
      <c r="D38" s="173"/>
      <c r="E38" s="269"/>
      <c r="F38" s="176" t="s">
        <v>237</v>
      </c>
      <c r="G38" s="69" t="e">
        <f>MATCH(B38,'Сетевые организации'!Z:Z,0)</f>
        <v>#N/A</v>
      </c>
      <c r="H38" s="69"/>
      <c r="I38" s="69"/>
      <c r="J38" s="69"/>
      <c r="K38" s="69"/>
      <c r="L38" s="69"/>
      <c r="M38" s="69"/>
      <c r="N38" s="70"/>
      <c r="O38" s="70"/>
      <c r="P38" s="74"/>
      <c r="Q38" s="74"/>
    </row>
    <row r="42" spans="2:9" ht="12.75">
      <c r="B42" s="73" t="s">
        <v>25</v>
      </c>
      <c r="I42" s="73" t="s">
        <v>146</v>
      </c>
    </row>
    <row r="43" spans="2:9" ht="12.75">
      <c r="B43" s="73" t="s">
        <v>26</v>
      </c>
      <c r="I43" s="73" t="s">
        <v>147</v>
      </c>
    </row>
    <row r="44" spans="2:19" ht="12.75">
      <c r="B44" s="73" t="s">
        <v>27</v>
      </c>
      <c r="I44" s="73" t="s">
        <v>148</v>
      </c>
      <c r="S44" s="203" t="s">
        <v>158</v>
      </c>
    </row>
    <row r="45" spans="2:19" ht="12.75">
      <c r="B45" s="73" t="s">
        <v>28</v>
      </c>
      <c r="P45" s="73">
        <v>2007</v>
      </c>
      <c r="S45" s="69" t="s">
        <v>258</v>
      </c>
    </row>
    <row r="46" spans="2:19" ht="12.75">
      <c r="B46" s="73" t="s">
        <v>29</v>
      </c>
      <c r="P46" s="73">
        <v>2008</v>
      </c>
      <c r="S46" s="69" t="s">
        <v>259</v>
      </c>
    </row>
    <row r="47" spans="2:24" ht="23.25">
      <c r="B47" s="73" t="s">
        <v>31</v>
      </c>
      <c r="J47" s="69"/>
      <c r="K47" s="62"/>
      <c r="L47" s="69"/>
      <c r="M47" s="69"/>
      <c r="N47" s="69"/>
      <c r="O47" s="69"/>
      <c r="P47" s="73">
        <v>2009</v>
      </c>
      <c r="Q47" s="69"/>
      <c r="R47" s="69"/>
      <c r="S47" s="69" t="s">
        <v>260</v>
      </c>
      <c r="T47" s="69"/>
      <c r="U47" s="69"/>
      <c r="V47" s="69"/>
      <c r="W47" s="69"/>
      <c r="X47" s="69"/>
    </row>
    <row r="48" spans="2:24" ht="23.25">
      <c r="B48" s="73" t="s">
        <v>32</v>
      </c>
      <c r="J48" s="68"/>
      <c r="K48" s="62"/>
      <c r="L48" s="69"/>
      <c r="M48" s="69"/>
      <c r="N48" s="69"/>
      <c r="O48" s="69"/>
      <c r="P48" s="73">
        <v>2010</v>
      </c>
      <c r="Q48" s="69"/>
      <c r="R48" s="69"/>
      <c r="S48" s="69" t="s">
        <v>261</v>
      </c>
      <c r="T48" s="69"/>
      <c r="U48" s="69"/>
      <c r="V48" s="69"/>
      <c r="W48" s="69"/>
      <c r="X48" s="69"/>
    </row>
    <row r="49" spans="2:24" ht="12.75">
      <c r="B49" s="73" t="s">
        <v>33</v>
      </c>
      <c r="J49" s="68"/>
      <c r="K49" s="62"/>
      <c r="L49" s="68"/>
      <c r="M49" s="68"/>
      <c r="N49" s="69"/>
      <c r="O49" s="69"/>
      <c r="P49" s="73">
        <v>2011</v>
      </c>
      <c r="Q49" s="69"/>
      <c r="R49" s="69"/>
      <c r="S49" s="69"/>
      <c r="T49" s="69"/>
      <c r="U49" s="69"/>
      <c r="V49" s="69"/>
      <c r="W49" s="70"/>
      <c r="X49" s="70"/>
    </row>
    <row r="50" spans="2:24" ht="12.75">
      <c r="B50" s="73" t="s">
        <v>34</v>
      </c>
      <c r="J50" s="65"/>
      <c r="K50" s="66"/>
      <c r="L50" s="65"/>
      <c r="M50" s="65"/>
      <c r="N50" s="67"/>
      <c r="O50" s="67"/>
      <c r="P50" s="73">
        <v>2012</v>
      </c>
      <c r="Q50" s="67"/>
      <c r="R50" s="67"/>
      <c r="S50" s="67"/>
      <c r="T50" s="67"/>
      <c r="U50" s="67"/>
      <c r="V50" s="67"/>
      <c r="W50" s="67"/>
      <c r="X50" s="67"/>
    </row>
    <row r="51" spans="2:24" ht="12.75">
      <c r="B51" s="73" t="s">
        <v>35</v>
      </c>
      <c r="J51" s="77"/>
      <c r="K51" s="77"/>
      <c r="L51" s="77"/>
      <c r="M51" s="77"/>
      <c r="N51" s="77"/>
      <c r="O51" s="77"/>
      <c r="P51" s="73">
        <v>2013</v>
      </c>
      <c r="Q51" s="77"/>
      <c r="R51" s="77"/>
      <c r="S51" s="77"/>
      <c r="T51" s="77"/>
      <c r="U51" s="77"/>
      <c r="V51" s="77"/>
      <c r="W51" s="77"/>
      <c r="X51" s="77"/>
    </row>
    <row r="52" spans="2:16" ht="12.75">
      <c r="B52" s="73" t="s">
        <v>36</v>
      </c>
      <c r="I52" s="73" t="s">
        <v>235</v>
      </c>
      <c r="J52" s="76"/>
      <c r="K52" s="76"/>
      <c r="L52" s="76"/>
      <c r="M52" s="76"/>
      <c r="P52" s="73">
        <v>2014</v>
      </c>
    </row>
    <row r="53" spans="2:13" ht="12.75">
      <c r="B53" s="73" t="s">
        <v>106</v>
      </c>
      <c r="I53" s="73" t="s">
        <v>236</v>
      </c>
      <c r="J53" s="76"/>
      <c r="K53" s="76"/>
      <c r="L53" s="76"/>
      <c r="M53" s="76"/>
    </row>
    <row r="54" spans="2:13" ht="12.75">
      <c r="B54" s="73" t="s">
        <v>30</v>
      </c>
      <c r="J54" s="76"/>
      <c r="K54" s="76"/>
      <c r="L54" s="76"/>
      <c r="M54" s="76"/>
    </row>
    <row r="55" spans="2:13" ht="12.75">
      <c r="B55" s="73" t="s">
        <v>85</v>
      </c>
      <c r="J55" s="76"/>
      <c r="K55" s="76"/>
      <c r="L55" s="76"/>
      <c r="M55" s="76"/>
    </row>
    <row r="56" spans="2:13" ht="12.75">
      <c r="B56" s="73" t="s">
        <v>37</v>
      </c>
      <c r="J56" s="76"/>
      <c r="K56" s="76"/>
      <c r="L56" s="76"/>
      <c r="M56" s="76"/>
    </row>
    <row r="57" ht="12.75">
      <c r="B57" s="73" t="s">
        <v>107</v>
      </c>
    </row>
    <row r="58" ht="12.75">
      <c r="B58" s="73" t="s">
        <v>24</v>
      </c>
    </row>
    <row r="59" ht="12.75" hidden="1">
      <c r="B59" s="73" t="s">
        <v>38</v>
      </c>
    </row>
    <row r="60" ht="12.75">
      <c r="B60" s="73" t="s">
        <v>39</v>
      </c>
    </row>
    <row r="61" ht="12.75">
      <c r="B61" s="73" t="s">
        <v>40</v>
      </c>
    </row>
    <row r="62" ht="12.75">
      <c r="B62" s="73" t="s">
        <v>41</v>
      </c>
    </row>
    <row r="63" ht="12.75">
      <c r="B63" s="73" t="s">
        <v>108</v>
      </c>
    </row>
    <row r="64" ht="12.75">
      <c r="B64" s="73" t="s">
        <v>42</v>
      </c>
    </row>
    <row r="65" ht="12.75">
      <c r="B65" s="73" t="s">
        <v>43</v>
      </c>
    </row>
    <row r="66" ht="12.75">
      <c r="B66" s="73" t="s">
        <v>44</v>
      </c>
    </row>
    <row r="67" ht="12.75">
      <c r="B67" s="73" t="s">
        <v>45</v>
      </c>
    </row>
    <row r="68" ht="12.75">
      <c r="B68" s="73" t="s">
        <v>46</v>
      </c>
    </row>
    <row r="69" ht="12.75">
      <c r="B69" s="73" t="s">
        <v>47</v>
      </c>
    </row>
    <row r="70" ht="12.75">
      <c r="B70" s="73" t="s">
        <v>48</v>
      </c>
    </row>
    <row r="71" ht="12.75">
      <c r="B71" s="73" t="s">
        <v>49</v>
      </c>
    </row>
    <row r="72" ht="12.75">
      <c r="B72" s="73" t="s">
        <v>50</v>
      </c>
    </row>
    <row r="73" ht="12.75">
      <c r="B73" s="73" t="s">
        <v>51</v>
      </c>
    </row>
    <row r="74" ht="12.75">
      <c r="B74" s="73" t="s">
        <v>52</v>
      </c>
    </row>
    <row r="75" ht="12.75">
      <c r="B75" s="73" t="s">
        <v>53</v>
      </c>
    </row>
    <row r="76" ht="12.75">
      <c r="B76" s="73" t="s">
        <v>54</v>
      </c>
    </row>
    <row r="77" ht="12.75">
      <c r="B77" s="73" t="s">
        <v>55</v>
      </c>
    </row>
    <row r="78" ht="12.75">
      <c r="B78" s="73" t="s">
        <v>56</v>
      </c>
    </row>
    <row r="79" ht="12.75">
      <c r="B79" s="73" t="s">
        <v>57</v>
      </c>
    </row>
    <row r="80" ht="12.75">
      <c r="B80" s="73" t="s">
        <v>58</v>
      </c>
    </row>
    <row r="81" ht="12.75">
      <c r="B81" s="73" t="s">
        <v>59</v>
      </c>
    </row>
    <row r="82" ht="12.75">
      <c r="B82" s="73" t="s">
        <v>60</v>
      </c>
    </row>
    <row r="83" ht="12.75">
      <c r="B83" s="73" t="s">
        <v>61</v>
      </c>
    </row>
    <row r="84" ht="12.75">
      <c r="B84" s="73" t="s">
        <v>62</v>
      </c>
    </row>
    <row r="85" ht="12.75">
      <c r="B85" s="73" t="s">
        <v>63</v>
      </c>
    </row>
    <row r="86" ht="12.75">
      <c r="B86" s="73" t="s">
        <v>64</v>
      </c>
    </row>
    <row r="87" ht="12.75">
      <c r="B87" s="73" t="s">
        <v>65</v>
      </c>
    </row>
    <row r="88" ht="12.75">
      <c r="B88" s="73" t="s">
        <v>66</v>
      </c>
    </row>
    <row r="89" ht="12.75">
      <c r="B89" s="73" t="s">
        <v>67</v>
      </c>
    </row>
    <row r="90" ht="12.75">
      <c r="B90" s="73" t="s">
        <v>68</v>
      </c>
    </row>
    <row r="91" ht="12.75">
      <c r="B91" s="73" t="s">
        <v>69</v>
      </c>
    </row>
    <row r="92" ht="12.75">
      <c r="B92" s="73" t="s">
        <v>70</v>
      </c>
    </row>
    <row r="93" ht="12.75">
      <c r="B93" s="73" t="s">
        <v>71</v>
      </c>
    </row>
    <row r="94" ht="12.75">
      <c r="B94" s="73" t="s">
        <v>72</v>
      </c>
    </row>
    <row r="95" ht="12.75">
      <c r="B95" s="73" t="s">
        <v>73</v>
      </c>
    </row>
    <row r="96" ht="12.75">
      <c r="B96" s="73" t="s">
        <v>74</v>
      </c>
    </row>
    <row r="97" ht="12.75">
      <c r="B97" s="73" t="s">
        <v>75</v>
      </c>
    </row>
    <row r="98" ht="12.75">
      <c r="B98" s="73" t="s">
        <v>76</v>
      </c>
    </row>
    <row r="99" ht="12.75">
      <c r="B99" s="73" t="s">
        <v>77</v>
      </c>
    </row>
    <row r="100" ht="12.75">
      <c r="B100" s="73" t="s">
        <v>78</v>
      </c>
    </row>
    <row r="101" ht="12.75">
      <c r="B101" s="73" t="s">
        <v>79</v>
      </c>
    </row>
    <row r="102" ht="12.75">
      <c r="B102" s="73" t="s">
        <v>80</v>
      </c>
    </row>
    <row r="103" ht="12.75">
      <c r="B103" s="73" t="s">
        <v>81</v>
      </c>
    </row>
    <row r="104" ht="12.75">
      <c r="B104" s="73" t="s">
        <v>82</v>
      </c>
    </row>
    <row r="105" ht="12.75">
      <c r="B105" s="73" t="s">
        <v>83</v>
      </c>
    </row>
    <row r="106" ht="12.75">
      <c r="B106" s="73" t="s">
        <v>84</v>
      </c>
    </row>
    <row r="107" ht="12.75">
      <c r="B107" s="73" t="s">
        <v>86</v>
      </c>
    </row>
    <row r="108" ht="12.75">
      <c r="B108" s="73" t="s">
        <v>87</v>
      </c>
    </row>
    <row r="109" ht="12.75">
      <c r="B109" s="73" t="s">
        <v>88</v>
      </c>
    </row>
    <row r="110" ht="12.75">
      <c r="B110" s="73" t="s">
        <v>89</v>
      </c>
    </row>
    <row r="111" ht="12.75">
      <c r="B111" s="73" t="s">
        <v>90</v>
      </c>
    </row>
    <row r="112" ht="12.75">
      <c r="B112" s="73" t="s">
        <v>91</v>
      </c>
    </row>
    <row r="113" ht="12.75">
      <c r="B113" s="73" t="s">
        <v>92</v>
      </c>
    </row>
    <row r="114" ht="12.75">
      <c r="B114" s="73" t="s">
        <v>93</v>
      </c>
    </row>
    <row r="115" ht="12.75">
      <c r="B115" s="73" t="s">
        <v>94</v>
      </c>
    </row>
    <row r="116" ht="12.75">
      <c r="B116" s="73" t="s">
        <v>95</v>
      </c>
    </row>
    <row r="117" ht="12.75">
      <c r="B117" s="73" t="s">
        <v>96</v>
      </c>
    </row>
    <row r="118" ht="12.75">
      <c r="B118" s="73" t="s">
        <v>97</v>
      </c>
    </row>
    <row r="119" ht="12.75">
      <c r="B119" s="73" t="s">
        <v>98</v>
      </c>
    </row>
    <row r="120" ht="12.75">
      <c r="B120" s="73" t="s">
        <v>99</v>
      </c>
    </row>
    <row r="121" ht="12.75">
      <c r="B121" s="73" t="s">
        <v>100</v>
      </c>
    </row>
    <row r="122" ht="12.75">
      <c r="B122" s="73" t="s">
        <v>101</v>
      </c>
    </row>
    <row r="123" ht="12.75">
      <c r="B123" s="73" t="s">
        <v>102</v>
      </c>
    </row>
    <row r="124" ht="12.75">
      <c r="B124" s="73" t="s">
        <v>103</v>
      </c>
    </row>
    <row r="125" ht="12.75">
      <c r="B125" s="73" t="s">
        <v>104</v>
      </c>
    </row>
    <row r="126" ht="12.75">
      <c r="B126" s="73" t="s">
        <v>105</v>
      </c>
    </row>
    <row r="127" spans="1:24" s="1" customFormat="1" ht="12.75" customHeight="1">
      <c r="A127" s="190" t="s">
        <v>120</v>
      </c>
      <c r="B127" s="190"/>
      <c r="C127" s="190"/>
      <c r="D127" s="190" t="s">
        <v>121</v>
      </c>
      <c r="E127" s="325" t="s">
        <v>171</v>
      </c>
      <c r="F127" s="325"/>
      <c r="G127" s="325" t="s">
        <v>175</v>
      </c>
      <c r="H127" s="325"/>
      <c r="I127" s="325"/>
      <c r="J127" s="325" t="s">
        <v>122</v>
      </c>
      <c r="K127" s="325" t="s">
        <v>206</v>
      </c>
      <c r="L127" s="325"/>
      <c r="M127" s="325"/>
      <c r="N127" s="325"/>
      <c r="O127" s="325"/>
      <c r="P127" s="325" t="s">
        <v>176</v>
      </c>
      <c r="Q127" s="326" t="s">
        <v>207</v>
      </c>
      <c r="R127" s="327"/>
      <c r="S127" s="327"/>
      <c r="T127" s="327"/>
      <c r="U127" s="327"/>
      <c r="V127" s="327"/>
      <c r="W127" s="328"/>
      <c r="X127" s="190" t="s">
        <v>176</v>
      </c>
    </row>
    <row r="128" spans="1:24" s="7" customFormat="1" ht="46.5" customHeight="1">
      <c r="A128" s="190"/>
      <c r="B128" s="190"/>
      <c r="C128" s="190"/>
      <c r="D128" s="190"/>
      <c r="E128" s="325" t="s">
        <v>168</v>
      </c>
      <c r="F128" s="325" t="s">
        <v>126</v>
      </c>
      <c r="G128" s="325" t="s">
        <v>177</v>
      </c>
      <c r="H128" s="325" t="s">
        <v>178</v>
      </c>
      <c r="I128" s="325" t="s">
        <v>179</v>
      </c>
      <c r="J128" s="325"/>
      <c r="K128" s="325" t="s">
        <v>127</v>
      </c>
      <c r="L128" s="325" t="s">
        <v>128</v>
      </c>
      <c r="M128" s="325"/>
      <c r="N128" s="325" t="s">
        <v>198</v>
      </c>
      <c r="O128" s="325" t="s">
        <v>119</v>
      </c>
      <c r="P128" s="325"/>
      <c r="Q128" s="329" t="s">
        <v>127</v>
      </c>
      <c r="R128" s="325" t="s">
        <v>200</v>
      </c>
      <c r="S128" s="325"/>
      <c r="T128" s="325" t="s">
        <v>180</v>
      </c>
      <c r="U128" s="325"/>
      <c r="V128" s="325" t="s">
        <v>198</v>
      </c>
      <c r="W128" s="368" t="s">
        <v>199</v>
      </c>
      <c r="X128" s="190"/>
    </row>
    <row r="129" spans="1:29" s="7" customFormat="1" ht="32.25" customHeight="1">
      <c r="A129" s="190"/>
      <c r="B129" s="190"/>
      <c r="C129" s="190"/>
      <c r="D129" s="190"/>
      <c r="E129" s="325"/>
      <c r="F129" s="325"/>
      <c r="G129" s="325"/>
      <c r="H129" s="325"/>
      <c r="I129" s="325"/>
      <c r="J129" s="325"/>
      <c r="K129" s="325"/>
      <c r="L129" s="190" t="s">
        <v>117</v>
      </c>
      <c r="M129" s="190" t="s">
        <v>118</v>
      </c>
      <c r="N129" s="325"/>
      <c r="O129" s="325"/>
      <c r="P129" s="325"/>
      <c r="Q129" s="330"/>
      <c r="R129" s="192" t="s">
        <v>181</v>
      </c>
      <c r="S129" s="192" t="s">
        <v>182</v>
      </c>
      <c r="T129" s="175" t="s">
        <v>183</v>
      </c>
      <c r="U129" s="175" t="s">
        <v>184</v>
      </c>
      <c r="V129" s="325"/>
      <c r="W129" s="368"/>
      <c r="X129" s="190"/>
      <c r="Y129" s="7" t="s">
        <v>262</v>
      </c>
      <c r="Z129" s="7" t="s">
        <v>263</v>
      </c>
      <c r="AA129" s="7" t="s">
        <v>264</v>
      </c>
      <c r="AB129" s="7" t="s">
        <v>265</v>
      </c>
      <c r="AC129" s="7" t="s">
        <v>266</v>
      </c>
    </row>
    <row r="131" ht="13.5" thickBot="1"/>
    <row r="132" spans="1:29" ht="15">
      <c r="A132" s="251" t="s">
        <v>230</v>
      </c>
      <c r="B132" s="252"/>
      <c r="C132" s="252"/>
      <c r="D132" s="253"/>
      <c r="E132" s="267" t="s">
        <v>267</v>
      </c>
      <c r="F132" s="268" t="s">
        <v>231</v>
      </c>
      <c r="G132" s="254"/>
      <c r="H132" s="254"/>
      <c r="I132" s="254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6"/>
      <c r="Y132" s="26">
        <v>1</v>
      </c>
      <c r="Z132" s="26" t="str">
        <f>A132</f>
        <v>Название организации</v>
      </c>
      <c r="AB132" s="26" t="str">
        <f>E132</f>
        <v>RAB</v>
      </c>
      <c r="AC132" s="26" t="str">
        <f>F132</f>
        <v>ИНН</v>
      </c>
    </row>
    <row r="133" spans="1:29" ht="67.5">
      <c r="A133" s="241" t="s">
        <v>251</v>
      </c>
      <c r="B133" s="207" t="s">
        <v>151</v>
      </c>
      <c r="C133" s="207" t="s">
        <v>243</v>
      </c>
      <c r="D133" s="214" t="s">
        <v>187</v>
      </c>
      <c r="E133" s="228"/>
      <c r="F133" s="229"/>
      <c r="G133" s="229"/>
      <c r="H133" s="229"/>
      <c r="I133" s="230"/>
      <c r="J133" s="226">
        <f>SUMIF($A133:$A134,"=1.1.",J133:J134)</f>
        <v>0</v>
      </c>
      <c r="K133" s="227">
        <f>SUM(L133:O133)</f>
        <v>0</v>
      </c>
      <c r="L133" s="227">
        <f>SUMIF($A133:$A134,"=1.1.",L133:L134)</f>
        <v>0</v>
      </c>
      <c r="M133" s="227">
        <f>SUMIF($A133:$A134,"=1.1.",M133:M134)</f>
        <v>0</v>
      </c>
      <c r="N133" s="227">
        <f>SUMIF($A133:$A134,"=1.1.",N133:N134)</f>
        <v>0</v>
      </c>
      <c r="O133" s="227">
        <f>SUMIF($A133:$A134,"=1.1.",O133:O134)</f>
        <v>0</v>
      </c>
      <c r="P133" s="231"/>
      <c r="Q133" s="212">
        <f>SUM(R133:W133)</f>
        <v>0</v>
      </c>
      <c r="R133" s="227">
        <f aca="true" t="shared" si="11" ref="R133:W133">SUMIF($A133:$A134,"=1.1.",R133:R134)</f>
        <v>0</v>
      </c>
      <c r="S133" s="227">
        <f t="shared" si="11"/>
        <v>0</v>
      </c>
      <c r="T133" s="227">
        <f t="shared" si="11"/>
        <v>0</v>
      </c>
      <c r="U133" s="227">
        <f t="shared" si="11"/>
        <v>0</v>
      </c>
      <c r="V133" s="227">
        <f t="shared" si="11"/>
        <v>0</v>
      </c>
      <c r="W133" s="227">
        <f t="shared" si="11"/>
        <v>0</v>
      </c>
      <c r="X133" s="242"/>
      <c r="Z133" s="26" t="str">
        <f>A132</f>
        <v>Название организации</v>
      </c>
      <c r="AA133" s="26" t="str">
        <f>D133</f>
        <v>Достройка, дооборудование, модернизация*</v>
      </c>
      <c r="AB133" s="26" t="str">
        <f>E132</f>
        <v>RAB</v>
      </c>
      <c r="AC133" s="26" t="str">
        <f>F132</f>
        <v>ИНН</v>
      </c>
    </row>
    <row r="134" spans="1:30" s="210" customFormat="1" ht="15" customHeight="1">
      <c r="A134" s="321" t="s">
        <v>247</v>
      </c>
      <c r="B134" s="322"/>
      <c r="C134" s="322"/>
      <c r="D134" s="322"/>
      <c r="E134" s="322"/>
      <c r="F134" s="322"/>
      <c r="G134" s="322"/>
      <c r="H134" s="322"/>
      <c r="I134" s="322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43"/>
      <c r="Y134" s="26"/>
      <c r="Z134" s="26" t="str">
        <f>A132</f>
        <v>Название организации</v>
      </c>
      <c r="AA134" s="26"/>
      <c r="AB134" s="26" t="str">
        <f>E132</f>
        <v>RAB</v>
      </c>
      <c r="AC134" s="26" t="str">
        <f>F132</f>
        <v>ИНН</v>
      </c>
      <c r="AD134" s="26"/>
    </row>
    <row r="135" spans="1:29" ht="22.5">
      <c r="A135" s="244" t="s">
        <v>252</v>
      </c>
      <c r="B135" s="208" t="s">
        <v>154</v>
      </c>
      <c r="C135" s="208" t="s">
        <v>244</v>
      </c>
      <c r="D135" s="209" t="s">
        <v>188</v>
      </c>
      <c r="E135" s="232"/>
      <c r="F135" s="233"/>
      <c r="G135" s="233"/>
      <c r="H135" s="233"/>
      <c r="I135" s="234"/>
      <c r="J135" s="211">
        <f>SUMIF($A135:$A136,"=1.2.",J135:J136)</f>
        <v>0</v>
      </c>
      <c r="K135" s="211">
        <f>SUM(L135:O135)</f>
        <v>0</v>
      </c>
      <c r="L135" s="211">
        <f>SUMIF($A135:$A136,"=1.2.",L135:L136)</f>
        <v>0</v>
      </c>
      <c r="M135" s="211">
        <f>SUMIF($A135:$A136,"=1.2.",M135:M136)</f>
        <v>0</v>
      </c>
      <c r="N135" s="211">
        <f>SUMIF($A135:$A136,"=1.2.",N135:N136)</f>
        <v>0</v>
      </c>
      <c r="O135" s="211">
        <f>SUMIF($A135:$A136,"=1.2.",O135:O136)</f>
        <v>0</v>
      </c>
      <c r="P135" s="231"/>
      <c r="Q135" s="212">
        <f>SUM(R135:W135)</f>
        <v>0</v>
      </c>
      <c r="R135" s="211">
        <f aca="true" t="shared" si="12" ref="R135:W135">SUMIF($A135:$A136,"=1.2.",R135:R136)</f>
        <v>0</v>
      </c>
      <c r="S135" s="211">
        <f t="shared" si="12"/>
        <v>0</v>
      </c>
      <c r="T135" s="211">
        <f t="shared" si="12"/>
        <v>0</v>
      </c>
      <c r="U135" s="211">
        <f t="shared" si="12"/>
        <v>0</v>
      </c>
      <c r="V135" s="211">
        <f t="shared" si="12"/>
        <v>0</v>
      </c>
      <c r="W135" s="211">
        <f t="shared" si="12"/>
        <v>0</v>
      </c>
      <c r="X135" s="245"/>
      <c r="Z135" s="26" t="str">
        <f>A132</f>
        <v>Название организации</v>
      </c>
      <c r="AA135" s="26" t="str">
        <f>D135</f>
        <v>Реконструкция**</v>
      </c>
      <c r="AB135" s="26" t="str">
        <f>E132</f>
        <v>RAB</v>
      </c>
      <c r="AC135" s="26" t="str">
        <f>F132</f>
        <v>ИНН</v>
      </c>
    </row>
    <row r="136" spans="1:30" s="210" customFormat="1" ht="15" customHeight="1">
      <c r="A136" s="321" t="s">
        <v>249</v>
      </c>
      <c r="B136" s="322"/>
      <c r="C136" s="322"/>
      <c r="D136" s="322"/>
      <c r="E136" s="322"/>
      <c r="F136" s="322"/>
      <c r="G136" s="322"/>
      <c r="H136" s="322"/>
      <c r="I136" s="322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43"/>
      <c r="Y136" s="26"/>
      <c r="Z136" s="26" t="str">
        <f>A132</f>
        <v>Название организации</v>
      </c>
      <c r="AA136" s="26"/>
      <c r="AB136" s="26" t="str">
        <f>E132</f>
        <v>RAB</v>
      </c>
      <c r="AC136" s="26" t="str">
        <f>F132</f>
        <v>ИНН</v>
      </c>
      <c r="AD136" s="26"/>
    </row>
    <row r="137" spans="1:29" ht="45">
      <c r="A137" s="241" t="s">
        <v>253</v>
      </c>
      <c r="B137" s="201" t="s">
        <v>155</v>
      </c>
      <c r="C137" s="201" t="s">
        <v>245</v>
      </c>
      <c r="D137" s="202" t="s">
        <v>189</v>
      </c>
      <c r="E137" s="232"/>
      <c r="F137" s="233"/>
      <c r="G137" s="233"/>
      <c r="H137" s="233"/>
      <c r="I137" s="234"/>
      <c r="J137" s="211">
        <f>SUMIF($A137:$A138,"=1.3.",J137:J138)</f>
        <v>0</v>
      </c>
      <c r="K137" s="211">
        <f>SUM(L137:O137)</f>
        <v>0</v>
      </c>
      <c r="L137" s="211">
        <f>SUMIF($A137:$A138,"=1.3.",L137:L138)</f>
        <v>0</v>
      </c>
      <c r="M137" s="211">
        <f>SUMIF($A137:$A138,"=1.3.",M137:M138)</f>
        <v>0</v>
      </c>
      <c r="N137" s="211">
        <f>SUMIF($A137:$A138,"=1.3.",N137:N138)</f>
        <v>0</v>
      </c>
      <c r="O137" s="211">
        <f>SUMIF($A137:$A138,"=1.3.",O137:O138)</f>
        <v>0</v>
      </c>
      <c r="P137" s="231"/>
      <c r="Q137" s="212">
        <f>SUM(R137:W137)</f>
        <v>0</v>
      </c>
      <c r="R137" s="211">
        <f aca="true" t="shared" si="13" ref="R137:W137">SUMIF($A137:$A138,"=1.3.",R137:R138)</f>
        <v>0</v>
      </c>
      <c r="S137" s="211">
        <f t="shared" si="13"/>
        <v>0</v>
      </c>
      <c r="T137" s="211">
        <f t="shared" si="13"/>
        <v>0</v>
      </c>
      <c r="U137" s="211">
        <f t="shared" si="13"/>
        <v>0</v>
      </c>
      <c r="V137" s="211">
        <f t="shared" si="13"/>
        <v>0</v>
      </c>
      <c r="W137" s="211">
        <f t="shared" si="13"/>
        <v>0</v>
      </c>
      <c r="X137" s="246"/>
      <c r="Z137" s="26" t="str">
        <f>A132</f>
        <v>Название организации</v>
      </c>
      <c r="AA137" s="26" t="str">
        <f>D137</f>
        <v>Техническое перевооружение***</v>
      </c>
      <c r="AB137" s="26" t="str">
        <f>E132</f>
        <v>RAB</v>
      </c>
      <c r="AC137" s="26" t="str">
        <f>F132</f>
        <v>ИНН</v>
      </c>
    </row>
    <row r="138" spans="1:30" s="210" customFormat="1" ht="15" customHeight="1">
      <c r="A138" s="321" t="s">
        <v>250</v>
      </c>
      <c r="B138" s="322"/>
      <c r="C138" s="322"/>
      <c r="D138" s="322"/>
      <c r="E138" s="322"/>
      <c r="F138" s="322"/>
      <c r="G138" s="322"/>
      <c r="H138" s="322"/>
      <c r="I138" s="322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43"/>
      <c r="Y138" s="26"/>
      <c r="Z138" s="26" t="str">
        <f>A132</f>
        <v>Название организации</v>
      </c>
      <c r="AA138" s="26"/>
      <c r="AB138" s="26" t="str">
        <f>E132</f>
        <v>RAB</v>
      </c>
      <c r="AC138" s="26" t="str">
        <f>F132</f>
        <v>ИНН</v>
      </c>
      <c r="AD138" s="26"/>
    </row>
    <row r="139" spans="1:29" ht="33.75">
      <c r="A139" s="247" t="s">
        <v>254</v>
      </c>
      <c r="B139" s="200" t="s">
        <v>238</v>
      </c>
      <c r="C139" s="200" t="s">
        <v>246</v>
      </c>
      <c r="D139" s="183" t="s">
        <v>201</v>
      </c>
      <c r="E139" s="232"/>
      <c r="F139" s="233"/>
      <c r="G139" s="233"/>
      <c r="H139" s="233"/>
      <c r="I139" s="234"/>
      <c r="J139" s="211">
        <f>SUMIF($A139:$A140,"=1.4.",J139:J140)</f>
        <v>0</v>
      </c>
      <c r="K139" s="211">
        <f>SUM(L139:O139)</f>
        <v>0</v>
      </c>
      <c r="L139" s="211">
        <f>SUMIF($A139:$A140,"=1.4.",L139:L140)</f>
        <v>0</v>
      </c>
      <c r="M139" s="211">
        <f>SUMIF($A139:$A140,"=1.4.",M139:M140)</f>
        <v>0</v>
      </c>
      <c r="N139" s="211">
        <f>SUMIF($A139:$A140,"=1.4.",N139:N140)</f>
        <v>0</v>
      </c>
      <c r="O139" s="211">
        <f>SUMIF($A139:$A140,"=1.4.",O139:O140)</f>
        <v>0</v>
      </c>
      <c r="P139" s="231"/>
      <c r="Q139" s="212">
        <f>SUM(R139:W139)</f>
        <v>0</v>
      </c>
      <c r="R139" s="211">
        <f aca="true" t="shared" si="14" ref="R139:W139">SUMIF($A139:$A140,"=1.4.",R139:R140)</f>
        <v>0</v>
      </c>
      <c r="S139" s="211">
        <f t="shared" si="14"/>
        <v>0</v>
      </c>
      <c r="T139" s="211">
        <f t="shared" si="14"/>
        <v>0</v>
      </c>
      <c r="U139" s="211">
        <f t="shared" si="14"/>
        <v>0</v>
      </c>
      <c r="V139" s="211">
        <f t="shared" si="14"/>
        <v>0</v>
      </c>
      <c r="W139" s="211">
        <f t="shared" si="14"/>
        <v>0</v>
      </c>
      <c r="X139" s="248"/>
      <c r="Z139" s="26" t="str">
        <f>A132</f>
        <v>Название организации</v>
      </c>
      <c r="AA139" s="26" t="str">
        <f>D139</f>
        <v>Новое строительство*****</v>
      </c>
      <c r="AB139" s="26" t="str">
        <f>E132</f>
        <v>RAB</v>
      </c>
      <c r="AC139" s="26" t="str">
        <f>F132</f>
        <v>ИНН</v>
      </c>
    </row>
    <row r="140" spans="1:30" s="210" customFormat="1" ht="15" customHeight="1" thickBot="1">
      <c r="A140" s="323" t="s">
        <v>248</v>
      </c>
      <c r="B140" s="324"/>
      <c r="C140" s="324"/>
      <c r="D140" s="324"/>
      <c r="E140" s="324"/>
      <c r="F140" s="324"/>
      <c r="G140" s="324"/>
      <c r="H140" s="324"/>
      <c r="I140" s="324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26"/>
      <c r="Z140" s="26" t="str">
        <f>A132</f>
        <v>Название организации</v>
      </c>
      <c r="AA140" s="26"/>
      <c r="AB140" s="26" t="str">
        <f>E132</f>
        <v>RAB</v>
      </c>
      <c r="AC140" s="26" t="str">
        <f>F132</f>
        <v>ИНН</v>
      </c>
      <c r="AD140" s="26"/>
    </row>
    <row r="145" spans="1:29" ht="52.5">
      <c r="A145" s="198" t="s">
        <v>220</v>
      </c>
      <c r="B145" s="199" t="s">
        <v>151</v>
      </c>
      <c r="C145" s="199" t="s">
        <v>243</v>
      </c>
      <c r="D145" s="204"/>
      <c r="E145" s="191"/>
      <c r="F145" s="191"/>
      <c r="G145" s="191"/>
      <c r="H145" s="191"/>
      <c r="I145" s="191"/>
      <c r="J145" s="217"/>
      <c r="K145" s="211">
        <f>SUM(L145:O145)</f>
        <v>0</v>
      </c>
      <c r="L145" s="217"/>
      <c r="M145" s="217"/>
      <c r="N145" s="217"/>
      <c r="O145" s="217"/>
      <c r="P145" s="221"/>
      <c r="Q145" s="211">
        <f>SUM(R145:W145)</f>
        <v>0</v>
      </c>
      <c r="R145" s="217"/>
      <c r="S145" s="217"/>
      <c r="T145" s="217"/>
      <c r="U145" s="217"/>
      <c r="V145" s="217"/>
      <c r="W145" s="217"/>
      <c r="X145" s="219"/>
      <c r="Z145" s="26">
        <f>Z144</f>
        <v>0</v>
      </c>
      <c r="AA145" s="26">
        <f>D145</f>
        <v>0</v>
      </c>
      <c r="AB145" s="26">
        <f aca="true" t="shared" si="15" ref="AB145:AC148">AB144</f>
        <v>0</v>
      </c>
      <c r="AC145" s="26">
        <f t="shared" si="15"/>
        <v>0</v>
      </c>
    </row>
    <row r="146" spans="1:29" ht="21">
      <c r="A146" s="183" t="s">
        <v>221</v>
      </c>
      <c r="B146" s="200" t="s">
        <v>154</v>
      </c>
      <c r="C146" s="200" t="s">
        <v>244</v>
      </c>
      <c r="D146" s="204"/>
      <c r="E146" s="191"/>
      <c r="F146" s="191"/>
      <c r="G146" s="191"/>
      <c r="H146" s="191"/>
      <c r="I146" s="191"/>
      <c r="J146" s="217"/>
      <c r="K146" s="211">
        <f>SUM(L146:O146)</f>
        <v>0</v>
      </c>
      <c r="L146" s="217"/>
      <c r="M146" s="217"/>
      <c r="N146" s="222"/>
      <c r="O146" s="216"/>
      <c r="P146" s="223"/>
      <c r="Q146" s="211">
        <f>SUM(R146:W146)</f>
        <v>0</v>
      </c>
      <c r="R146" s="216"/>
      <c r="S146" s="216"/>
      <c r="T146" s="217"/>
      <c r="U146" s="217"/>
      <c r="V146" s="216"/>
      <c r="W146" s="216"/>
      <c r="X146" s="219"/>
      <c r="Z146" s="26">
        <f>Z145</f>
        <v>0</v>
      </c>
      <c r="AA146" s="26">
        <f>D146</f>
        <v>0</v>
      </c>
      <c r="AB146" s="26">
        <f t="shared" si="15"/>
        <v>0</v>
      </c>
      <c r="AC146" s="26">
        <f t="shared" si="15"/>
        <v>0</v>
      </c>
    </row>
    <row r="147" spans="1:29" ht="31.5">
      <c r="A147" s="184" t="s">
        <v>222</v>
      </c>
      <c r="B147" s="201" t="s">
        <v>155</v>
      </c>
      <c r="C147" s="201" t="s">
        <v>245</v>
      </c>
      <c r="D147" s="205"/>
      <c r="E147" s="189"/>
      <c r="F147" s="189"/>
      <c r="G147" s="189"/>
      <c r="H147" s="189"/>
      <c r="I147" s="189"/>
      <c r="J147" s="213"/>
      <c r="K147" s="211">
        <f>SUM(L147:O147)</f>
        <v>0</v>
      </c>
      <c r="L147" s="213"/>
      <c r="M147" s="213"/>
      <c r="N147" s="224"/>
      <c r="O147" s="218"/>
      <c r="P147" s="225"/>
      <c r="Q147" s="211">
        <f>SUM(R147:W147)</f>
        <v>0</v>
      </c>
      <c r="R147" s="218"/>
      <c r="S147" s="218"/>
      <c r="T147" s="213"/>
      <c r="U147" s="213"/>
      <c r="V147" s="218"/>
      <c r="W147" s="218"/>
      <c r="X147" s="220"/>
      <c r="Z147" s="26">
        <f>Z146</f>
        <v>0</v>
      </c>
      <c r="AA147" s="26">
        <f>D147</f>
        <v>0</v>
      </c>
      <c r="AB147" s="26">
        <f t="shared" si="15"/>
        <v>0</v>
      </c>
      <c r="AC147" s="26">
        <f t="shared" si="15"/>
        <v>0</v>
      </c>
    </row>
    <row r="148" spans="1:29" ht="31.5">
      <c r="A148" s="183" t="s">
        <v>223</v>
      </c>
      <c r="B148" s="200" t="s">
        <v>238</v>
      </c>
      <c r="C148" s="200" t="s">
        <v>246</v>
      </c>
      <c r="D148" s="206"/>
      <c r="E148" s="191"/>
      <c r="F148" s="191"/>
      <c r="G148" s="191"/>
      <c r="H148" s="191"/>
      <c r="I148" s="191"/>
      <c r="J148" s="217"/>
      <c r="K148" s="211">
        <f>SUM(L148:O148)</f>
        <v>0</v>
      </c>
      <c r="L148" s="217"/>
      <c r="M148" s="217"/>
      <c r="N148" s="222"/>
      <c r="O148" s="216"/>
      <c r="P148" s="223"/>
      <c r="Q148" s="211">
        <f>SUM(R148:W148)</f>
        <v>0</v>
      </c>
      <c r="R148" s="216"/>
      <c r="S148" s="216"/>
      <c r="T148" s="217"/>
      <c r="U148" s="217"/>
      <c r="V148" s="216"/>
      <c r="W148" s="216"/>
      <c r="X148" s="219"/>
      <c r="Z148" s="203">
        <f>Z147</f>
        <v>0</v>
      </c>
      <c r="AA148" s="26">
        <f>D148</f>
        <v>0</v>
      </c>
      <c r="AB148" s="26">
        <f t="shared" si="15"/>
        <v>0</v>
      </c>
      <c r="AC148" s="26">
        <f t="shared" si="15"/>
        <v>0</v>
      </c>
    </row>
  </sheetData>
  <sheetProtection/>
  <mergeCells count="32">
    <mergeCell ref="A134:I134"/>
    <mergeCell ref="A140:I140"/>
    <mergeCell ref="A138:I138"/>
    <mergeCell ref="A136:I136"/>
    <mergeCell ref="A36:Q36"/>
    <mergeCell ref="A20:O20"/>
    <mergeCell ref="A21:O21"/>
    <mergeCell ref="A6:Q6"/>
    <mergeCell ref="A7:Q7"/>
    <mergeCell ref="A11:Q11"/>
    <mergeCell ref="A35:Q35"/>
    <mergeCell ref="A25:O25"/>
    <mergeCell ref="L128:M128"/>
    <mergeCell ref="N128:N129"/>
    <mergeCell ref="E127:F127"/>
    <mergeCell ref="G127:I127"/>
    <mergeCell ref="J127:J129"/>
    <mergeCell ref="K127:O127"/>
    <mergeCell ref="O128:O129"/>
    <mergeCell ref="E128:E129"/>
    <mergeCell ref="F128:F129"/>
    <mergeCell ref="G128:G129"/>
    <mergeCell ref="H128:H129"/>
    <mergeCell ref="I128:I129"/>
    <mergeCell ref="K128:K129"/>
    <mergeCell ref="W128:W129"/>
    <mergeCell ref="Q128:Q129"/>
    <mergeCell ref="R128:S128"/>
    <mergeCell ref="T128:U128"/>
    <mergeCell ref="V128:V129"/>
    <mergeCell ref="P127:P129"/>
    <mergeCell ref="Q127:W127"/>
  </mergeCells>
  <dataValidations count="7">
    <dataValidation type="list" allowBlank="1" showInputMessage="1" showErrorMessage="1" sqref="P4 P33 N23 N18 P9">
      <formula1>TARGET</formula1>
    </dataValidation>
    <dataValidation type="date" allowBlank="1" showInputMessage="1" showErrorMessage="1" sqref="C4:D4 C33:D33 C23:D23 C18:D18 C9:D9">
      <formula1>18264</formula1>
      <formula2>55153</formula2>
    </dataValidation>
    <dataValidation type="decimal" allowBlank="1" showInputMessage="1" showErrorMessage="1" sqref="E5 H34:O34 E34 E28 H28:M28 H24:M24 E24 E19 H19:M19 H13:O13 E13 E10 H10:O10 H5:O5">
      <formula1>-10000000000000000</formula1>
      <formula2>10000000000000000</formula2>
    </dataValidation>
    <dataValidation type="textLength" operator="equal" allowBlank="1" showInputMessage="1" showErrorMessage="1" sqref="D38">
      <formula1>9</formula1>
    </dataValidation>
    <dataValidation type="textLength" allowBlank="1" showInputMessage="1" showErrorMessage="1" sqref="C38">
      <formula1>10</formula1>
      <formula2>12</formula2>
    </dataValidation>
    <dataValidation type="list" allowBlank="1" showInputMessage="1" showErrorMessage="1" sqref="E38">
      <formula1>DaNet</formula1>
    </dataValidation>
    <dataValidation type="decimal" allowBlank="1" showInputMessage="1" showErrorMessage="1" sqref="J132:W135 J137:W139 J145:O148 Q145:W148">
      <formula1>-9999999999999990000000</formula1>
      <formula2>9.99999999999999E+22</formula2>
    </dataValidation>
  </dataValidations>
  <hyperlinks>
    <hyperlink ref="A7" location="'Сетевые организации'!A1" display="Добавить инвестиционный проект"/>
    <hyperlink ref="A6" location="'Сетевые организации'!A1" display="Добавить работы по проекту"/>
    <hyperlink ref="A11" location="'Сетевые организации'!A1" display="Добавить работы по проекту"/>
    <hyperlink ref="A36" location="'Сетевые организации'!A1" display="Добавить инвестиционный проект"/>
    <hyperlink ref="A35" location="'Сетевые организации'!A1" display="Добавить работы по проекту"/>
    <hyperlink ref="A21" location="'Сетевые организации'!A1" display="Добавить инвестиционный проект"/>
    <hyperlink ref="A20" location="'Сетевые организации'!A1" display="Добавить работы по проекту"/>
    <hyperlink ref="A25" location="'Сетевые организации'!A1" display="Добавить работы по проекту"/>
    <hyperlink ref="F38" location="TEHSHEET!A1" display="Удалить"/>
    <hyperlink ref="A138" location="TEHSHEET!A1" display="Добавить"/>
    <hyperlink ref="A140" location="TEHSHEET!A1" display="Добавить"/>
    <hyperlink ref="A136" location="TEHSHEET!A1" display="Добавить"/>
    <hyperlink ref="A134" location="TEHSHEET!A1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D35" sqref="D35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39">
      <c r="A2" s="16" t="s">
        <v>172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96" t="s">
        <v>294</v>
      </c>
      <c r="C6" s="296"/>
      <c r="D6" s="296"/>
      <c r="E6" s="296"/>
      <c r="F6" s="296"/>
      <c r="G6" s="297"/>
    </row>
    <row r="7" spans="1:7" ht="23.25" customHeight="1" thickBot="1">
      <c r="A7" s="6" t="s">
        <v>4</v>
      </c>
      <c r="B7" s="294" t="s">
        <v>294</v>
      </c>
      <c r="C7" s="294"/>
      <c r="D7" s="294"/>
      <c r="E7" s="294"/>
      <c r="F7" s="294"/>
      <c r="G7" s="295"/>
    </row>
    <row r="8" s="1" customFormat="1" ht="11.25"/>
    <row r="9" spans="1:7" ht="12" thickBot="1">
      <c r="A9" s="291" t="s">
        <v>5</v>
      </c>
      <c r="B9" s="292"/>
      <c r="C9" s="292"/>
      <c r="D9" s="292"/>
      <c r="E9" s="292"/>
      <c r="F9" s="292"/>
      <c r="G9" s="293"/>
    </row>
    <row r="10" spans="1:7" ht="45">
      <c r="A10" s="19" t="s">
        <v>6</v>
      </c>
      <c r="B10" s="20" t="s">
        <v>14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294</v>
      </c>
      <c r="B12" s="22" t="s">
        <v>294</v>
      </c>
      <c r="C12" s="22" t="s">
        <v>294</v>
      </c>
      <c r="D12" s="22" t="s">
        <v>294</v>
      </c>
      <c r="E12" s="22" t="s">
        <v>294</v>
      </c>
      <c r="F12" s="22" t="s">
        <v>294</v>
      </c>
      <c r="G12" s="23" t="s">
        <v>294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15</v>
      </c>
      <c r="B18" s="24">
        <v>38870</v>
      </c>
      <c r="C18" t="s">
        <v>16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5:B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8.140625" style="41" customWidth="1"/>
    <col min="2" max="16384" width="9.140625" style="41" customWidth="1"/>
  </cols>
  <sheetData>
    <row r="1" s="39" customFormat="1" ht="12.75"/>
    <row r="2" ht="12.75"/>
    <row r="3" ht="12.75"/>
    <row r="4" ht="12.75"/>
    <row r="5" ht="12.75">
      <c r="A5" s="40"/>
    </row>
    <row r="6" ht="12.75">
      <c r="A6" s="42"/>
    </row>
    <row r="7" ht="12.75">
      <c r="A7" s="43"/>
    </row>
    <row r="8" ht="12.75">
      <c r="A8" s="44"/>
    </row>
    <row r="9" ht="12.75">
      <c r="A9" s="42"/>
    </row>
    <row r="10" ht="12.75">
      <c r="A10" s="45"/>
    </row>
    <row r="11" ht="12.75">
      <c r="A11" s="43"/>
    </row>
    <row r="12" spans="1:2" ht="12.75">
      <c r="A12" s="44"/>
      <c r="B12" s="44"/>
    </row>
    <row r="13" spans="1:2" ht="12.75">
      <c r="A13" s="44"/>
      <c r="B13" s="44"/>
    </row>
    <row r="14" spans="1:2" ht="12.75">
      <c r="A14" s="44"/>
      <c r="B14" s="44"/>
    </row>
    <row r="15" spans="1:2" ht="12.75">
      <c r="A15" s="44"/>
      <c r="B15" s="44"/>
    </row>
    <row r="16" ht="12.75">
      <c r="A16" s="43"/>
    </row>
    <row r="17" ht="12.75">
      <c r="A17" s="44"/>
    </row>
    <row r="18" ht="12.75">
      <c r="A18" s="44"/>
    </row>
    <row r="19" ht="12.75">
      <c r="A19" s="45"/>
    </row>
    <row r="20" ht="12.75">
      <c r="A20" s="44"/>
    </row>
    <row r="21" ht="12.75">
      <c r="A21" s="44"/>
    </row>
    <row r="22" ht="12.75">
      <c r="A22" s="44"/>
    </row>
    <row r="23" ht="12.75">
      <c r="A23" s="43"/>
    </row>
    <row r="24" ht="12.75">
      <c r="A24" s="43"/>
    </row>
    <row r="25" ht="12.75">
      <c r="A25" s="43"/>
    </row>
    <row r="26" ht="12.75">
      <c r="A26" s="44"/>
    </row>
    <row r="27" ht="12.75">
      <c r="A27" s="43"/>
    </row>
    <row r="28" ht="12.75">
      <c r="A28" s="44"/>
    </row>
    <row r="29" ht="12.75">
      <c r="A29" s="43"/>
    </row>
    <row r="30" ht="12.75">
      <c r="A30" s="43"/>
    </row>
    <row r="31" ht="12.75">
      <c r="A31" s="43"/>
    </row>
    <row r="32" ht="12.75">
      <c r="A32" s="44"/>
    </row>
    <row r="33" ht="12.75">
      <c r="A33" s="46"/>
    </row>
    <row r="34" ht="12.75">
      <c r="A34" s="46"/>
    </row>
    <row r="35" ht="12.75">
      <c r="A35" s="46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portrait" paperSize="9" scale="76" r:id="rId3"/>
  <legacyDrawing r:id="rId2"/>
  <oleObjects>
    <oleObject progId="Документ" shapeId="1601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zoomScale="85" zoomScaleNormal="85" zoomScalePageLayoutView="0" workbookViewId="0" topLeftCell="A1">
      <selection activeCell="D16" sqref="D16"/>
    </sheetView>
  </sheetViews>
  <sheetFormatPr defaultColWidth="7.00390625" defaultRowHeight="11.25"/>
  <cols>
    <col min="1" max="1" width="35.57421875" style="28" customWidth="1"/>
    <col min="2" max="7" width="19.00390625" style="28" customWidth="1"/>
    <col min="8" max="10" width="7.00390625" style="28" customWidth="1"/>
    <col min="11" max="11" width="13.140625" style="28" customWidth="1"/>
    <col min="12" max="15" width="7.00390625" style="28" customWidth="1"/>
    <col min="16" max="16" width="11.8515625" style="28" customWidth="1"/>
    <col min="17" max="16384" width="7.00390625" style="28" customWidth="1"/>
  </cols>
  <sheetData>
    <row r="1" spans="1:10" ht="15">
      <c r="A1" s="38"/>
      <c r="F1" s="309"/>
      <c r="G1" s="309"/>
      <c r="H1" s="29"/>
      <c r="I1" s="29"/>
      <c r="J1" s="29"/>
    </row>
    <row r="2" spans="1:10" ht="12.75">
      <c r="A2" s="27"/>
      <c r="G2" s="37" t="s">
        <v>293</v>
      </c>
      <c r="H2" s="29"/>
      <c r="I2" s="29"/>
      <c r="J2" s="29"/>
    </row>
    <row r="3" spans="1:10" ht="12.75">
      <c r="A3" s="27"/>
      <c r="G3" s="25"/>
      <c r="H3" s="29"/>
      <c r="I3" s="29"/>
      <c r="J3" s="29"/>
    </row>
    <row r="4" spans="1:7" ht="43.5" customHeight="1">
      <c r="A4" s="36" t="s">
        <v>174</v>
      </c>
      <c r="B4" s="33"/>
      <c r="C4" s="33"/>
      <c r="D4" s="33"/>
      <c r="E4" s="33"/>
      <c r="F4" s="33"/>
      <c r="G4" s="33"/>
    </row>
    <row r="5" spans="1:7" ht="14.25" customHeight="1">
      <c r="A5" s="32"/>
      <c r="B5" s="33"/>
      <c r="C5" s="33"/>
      <c r="D5" s="33"/>
      <c r="E5" s="33"/>
      <c r="F5" s="33"/>
      <c r="G5" s="33"/>
    </row>
    <row r="6" spans="1:7" s="30" customFormat="1" ht="15.75" thickBot="1">
      <c r="A6" s="34"/>
      <c r="B6" s="34"/>
      <c r="C6" s="34"/>
      <c r="D6" s="34"/>
      <c r="E6" s="34"/>
      <c r="F6" s="34"/>
      <c r="G6" s="34"/>
    </row>
    <row r="7" spans="1:7" ht="30" customHeight="1">
      <c r="A7" s="270" t="s">
        <v>23</v>
      </c>
      <c r="B7" s="310" t="s">
        <v>53</v>
      </c>
      <c r="C7" s="311"/>
      <c r="D7" s="311"/>
      <c r="E7" s="312"/>
      <c r="F7" s="312"/>
      <c r="G7" s="313"/>
    </row>
    <row r="8" spans="1:7" ht="30" customHeight="1">
      <c r="A8" s="271" t="s">
        <v>158</v>
      </c>
      <c r="B8" s="314">
        <v>2011</v>
      </c>
      <c r="C8" s="314"/>
      <c r="D8" s="314"/>
      <c r="E8" s="314"/>
      <c r="F8" s="314"/>
      <c r="G8" s="315"/>
    </row>
    <row r="9" spans="1:7" s="30" customFormat="1" ht="22.5" customHeight="1" thickBot="1">
      <c r="A9" s="272" t="s">
        <v>257</v>
      </c>
      <c r="B9" s="307" t="s">
        <v>258</v>
      </c>
      <c r="C9" s="307"/>
      <c r="D9" s="307"/>
      <c r="E9" s="307"/>
      <c r="F9" s="307"/>
      <c r="G9" s="308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7" customHeight="1">
      <c r="A11" s="300" t="s">
        <v>17</v>
      </c>
      <c r="B11" s="301"/>
      <c r="C11" s="31" t="s">
        <v>18</v>
      </c>
      <c r="D11" s="299" t="s">
        <v>297</v>
      </c>
      <c r="E11" s="299"/>
      <c r="F11" s="299"/>
      <c r="G11" s="299"/>
    </row>
    <row r="12" spans="1:7" ht="27" customHeight="1">
      <c r="A12" s="302" t="s">
        <v>19</v>
      </c>
      <c r="B12" s="303"/>
      <c r="C12" s="31" t="s">
        <v>18</v>
      </c>
      <c r="D12" s="299" t="s">
        <v>314</v>
      </c>
      <c r="E12" s="299"/>
      <c r="F12" s="299"/>
      <c r="G12" s="299"/>
    </row>
    <row r="13" spans="1:7" ht="27" customHeight="1">
      <c r="A13" s="304"/>
      <c r="B13" s="305"/>
      <c r="C13" s="31" t="s">
        <v>20</v>
      </c>
      <c r="D13" s="299" t="s">
        <v>315</v>
      </c>
      <c r="E13" s="299"/>
      <c r="F13" s="299"/>
      <c r="G13" s="299"/>
    </row>
    <row r="14" spans="1:7" ht="27" customHeight="1">
      <c r="A14" s="300" t="s">
        <v>21</v>
      </c>
      <c r="B14" s="306"/>
      <c r="C14" s="301"/>
      <c r="D14" s="299" t="s">
        <v>316</v>
      </c>
      <c r="E14" s="299"/>
      <c r="F14" s="299"/>
      <c r="G14" s="299"/>
    </row>
    <row r="15" spans="1:7" ht="27" customHeight="1">
      <c r="A15" s="300" t="s">
        <v>22</v>
      </c>
      <c r="B15" s="306"/>
      <c r="C15" s="301"/>
      <c r="D15" s="298" t="s">
        <v>317</v>
      </c>
      <c r="E15" s="299"/>
      <c r="F15" s="299"/>
      <c r="G15" s="299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</sheetData>
  <sheetProtection password="FA9C" sheet="1" objects="1" scenarios="1" formatColumns="0" formatRows="0"/>
  <mergeCells count="13">
    <mergeCell ref="B9:G9"/>
    <mergeCell ref="F1:G1"/>
    <mergeCell ref="B7:G7"/>
    <mergeCell ref="B8:G8"/>
    <mergeCell ref="D15:G15"/>
    <mergeCell ref="A11:B11"/>
    <mergeCell ref="A12:B13"/>
    <mergeCell ref="A14:C14"/>
    <mergeCell ref="A15:C15"/>
    <mergeCell ref="D12:G12"/>
    <mergeCell ref="D13:G13"/>
    <mergeCell ref="D14:G14"/>
    <mergeCell ref="D11:G11"/>
  </mergeCells>
  <dataValidations count="3">
    <dataValidation type="list" allowBlank="1" showInputMessage="1" sqref="B7:D7">
      <formula1>REGION</formula1>
    </dataValidation>
    <dataValidation type="list" allowBlank="1" showInputMessage="1" showErrorMessage="1" sqref="B8:G8">
      <formula1>YEAR</formula1>
    </dataValidation>
    <dataValidation type="list" allowBlank="1" showInputMessage="1" showErrorMessage="1" sqref="B9:G9">
      <formula1>KVART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206"/>
  <sheetViews>
    <sheetView zoomScale="85" zoomScaleNormal="85" zoomScalePageLayoutView="0" workbookViewId="0" topLeftCell="A2">
      <selection activeCell="B11" sqref="B11"/>
    </sheetView>
  </sheetViews>
  <sheetFormatPr defaultColWidth="9.140625" defaultRowHeight="11.25"/>
  <cols>
    <col min="1" max="1" width="8.00390625" style="51" customWidth="1"/>
    <col min="2" max="2" width="60.7109375" style="82" customWidth="1"/>
    <col min="3" max="3" width="6.7109375" style="107" hidden="1" customWidth="1"/>
    <col min="4" max="4" width="6.8515625" style="82" hidden="1" customWidth="1"/>
    <col min="5" max="5" width="14.7109375" style="83" customWidth="1"/>
    <col min="6" max="8" width="16.7109375" style="83" customWidth="1"/>
    <col min="9" max="16384" width="9.140625" style="49" customWidth="1"/>
  </cols>
  <sheetData>
    <row r="1" spans="1:8" s="110" customFormat="1" ht="11.25" hidden="1">
      <c r="A1" s="280" t="str">
        <f>Заголовок!B7</f>
        <v>Московская область</v>
      </c>
      <c r="B1" s="109"/>
      <c r="C1" s="109"/>
      <c r="D1" s="109"/>
      <c r="E1" s="279" t="s">
        <v>109</v>
      </c>
      <c r="F1" s="279" t="s">
        <v>110</v>
      </c>
      <c r="G1" s="279" t="s">
        <v>111</v>
      </c>
      <c r="H1" s="279" t="s">
        <v>112</v>
      </c>
    </row>
    <row r="4" spans="1:9" ht="33" customHeight="1">
      <c r="A4" s="47"/>
      <c r="B4" s="316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Московская область в 2011 году</v>
      </c>
      <c r="C4" s="316"/>
      <c r="D4" s="316"/>
      <c r="E4" s="316"/>
      <c r="F4" s="316"/>
      <c r="G4" s="316"/>
      <c r="H4" s="316"/>
      <c r="I4" s="48"/>
    </row>
    <row r="5" spans="1:9" ht="33" customHeight="1">
      <c r="A5" s="47"/>
      <c r="B5" s="102"/>
      <c r="C5" s="102"/>
      <c r="D5" s="102"/>
      <c r="E5" s="102"/>
      <c r="F5" s="102"/>
      <c r="G5" s="102"/>
      <c r="H5" s="102"/>
      <c r="I5" s="48"/>
    </row>
    <row r="6" spans="1:9" ht="15" customHeight="1" thickBot="1">
      <c r="A6" s="47"/>
      <c r="B6" s="102"/>
      <c r="C6" s="103"/>
      <c r="D6" s="102"/>
      <c r="E6" s="102"/>
      <c r="F6" s="102"/>
      <c r="G6" s="102"/>
      <c r="H6" s="108" t="s">
        <v>159</v>
      </c>
      <c r="I6" s="48"/>
    </row>
    <row r="7" spans="1:8" ht="78" customHeight="1">
      <c r="A7" s="50"/>
      <c r="B7" s="84" t="s">
        <v>208</v>
      </c>
      <c r="C7" s="104"/>
      <c r="D7" s="84"/>
      <c r="E7" s="84" t="s">
        <v>109</v>
      </c>
      <c r="F7" s="99" t="s">
        <v>110</v>
      </c>
      <c r="G7" s="99" t="s">
        <v>111</v>
      </c>
      <c r="H7" s="100" t="s">
        <v>112</v>
      </c>
    </row>
    <row r="8" spans="1:9" s="96" customFormat="1" ht="32.25" customHeight="1">
      <c r="A8" s="93"/>
      <c r="B8" s="94" t="s">
        <v>113</v>
      </c>
      <c r="C8" s="111" t="s">
        <v>150</v>
      </c>
      <c r="D8" s="277"/>
      <c r="E8" s="263">
        <f>SUM(F8:H8)</f>
        <v>347.4</v>
      </c>
      <c r="F8" s="263">
        <f>'Сбытовые организации'!F10</f>
        <v>0</v>
      </c>
      <c r="G8" s="263">
        <f>'Сетевые организации'!K11+'Сетевые организации'!Q16</f>
        <v>347.4</v>
      </c>
      <c r="H8" s="265">
        <f>ЭСО!F11</f>
        <v>0</v>
      </c>
      <c r="I8" s="95"/>
    </row>
    <row r="9" spans="1:8" s="96" customFormat="1" ht="15">
      <c r="A9" s="97"/>
      <c r="B9" s="98" t="s">
        <v>114</v>
      </c>
      <c r="C9" s="111" t="s">
        <v>151</v>
      </c>
      <c r="D9" s="277"/>
      <c r="E9" s="263">
        <f>SUM(F9:H9)</f>
        <v>347.4</v>
      </c>
      <c r="F9" s="261">
        <f>F10+F11</f>
        <v>0</v>
      </c>
      <c r="G9" s="261">
        <f>G10+G11+G12+G13</f>
        <v>347.4</v>
      </c>
      <c r="H9" s="261">
        <f>H10+H11</f>
        <v>0</v>
      </c>
    </row>
    <row r="10" spans="1:8" s="96" customFormat="1" ht="15">
      <c r="A10" s="97"/>
      <c r="B10" s="98" t="s">
        <v>115</v>
      </c>
      <c r="C10" s="111" t="s">
        <v>152</v>
      </c>
      <c r="D10" s="277"/>
      <c r="E10" s="263">
        <f>SUM(F10:H10)</f>
        <v>0</v>
      </c>
      <c r="F10" s="261">
        <f>'Сбытовые организации'!H10</f>
        <v>0</v>
      </c>
      <c r="G10" s="261">
        <f>'Сетевые организации'!L11</f>
        <v>0</v>
      </c>
      <c r="H10" s="264">
        <f>ЭСО!H11</f>
        <v>0</v>
      </c>
    </row>
    <row r="11" spans="1:8" s="96" customFormat="1" ht="15">
      <c r="A11" s="97"/>
      <c r="B11" s="98" t="s">
        <v>116</v>
      </c>
      <c r="C11" s="111" t="s">
        <v>153</v>
      </c>
      <c r="D11" s="277"/>
      <c r="E11" s="263">
        <f>SUM(F11:H11)</f>
        <v>347.4</v>
      </c>
      <c r="F11" s="261">
        <f>'Сбытовые организации'!J10</f>
        <v>0</v>
      </c>
      <c r="G11" s="261">
        <f>'Сетевые организации'!M11</f>
        <v>347.4</v>
      </c>
      <c r="H11" s="264">
        <f>ЭСО!J11</f>
        <v>0</v>
      </c>
    </row>
    <row r="12" spans="1:8" s="96" customFormat="1" ht="15">
      <c r="A12" s="97"/>
      <c r="B12" s="98" t="s">
        <v>210</v>
      </c>
      <c r="C12" s="111" t="s">
        <v>270</v>
      </c>
      <c r="D12" s="277"/>
      <c r="E12" s="263">
        <f>G12</f>
        <v>0</v>
      </c>
      <c r="F12" s="317" t="s">
        <v>217</v>
      </c>
      <c r="G12" s="261">
        <f>'Сетевые организации'!R16</f>
        <v>0</v>
      </c>
      <c r="H12" s="317" t="s">
        <v>217</v>
      </c>
    </row>
    <row r="13" spans="1:8" s="96" customFormat="1" ht="15">
      <c r="A13" s="97"/>
      <c r="B13" s="98" t="s">
        <v>211</v>
      </c>
      <c r="C13" s="111" t="s">
        <v>271</v>
      </c>
      <c r="D13" s="277"/>
      <c r="E13" s="263">
        <f>G13</f>
        <v>0</v>
      </c>
      <c r="F13" s="318"/>
      <c r="G13" s="261">
        <f>'Сетевые организации'!S16</f>
        <v>0</v>
      </c>
      <c r="H13" s="318"/>
    </row>
    <row r="14" spans="1:8" s="96" customFormat="1" ht="15">
      <c r="A14" s="97"/>
      <c r="B14" s="98" t="s">
        <v>212</v>
      </c>
      <c r="C14" s="111" t="s">
        <v>154</v>
      </c>
      <c r="D14" s="277"/>
      <c r="E14" s="263">
        <f>E15+E16</f>
        <v>0</v>
      </c>
      <c r="F14" s="318"/>
      <c r="G14" s="261">
        <f>G15+G16</f>
        <v>0</v>
      </c>
      <c r="H14" s="318"/>
    </row>
    <row r="15" spans="1:8" s="96" customFormat="1" ht="15">
      <c r="A15" s="97"/>
      <c r="B15" s="98" t="s">
        <v>213</v>
      </c>
      <c r="C15" s="111" t="s">
        <v>272</v>
      </c>
      <c r="D15" s="277"/>
      <c r="E15" s="263">
        <f>G15</f>
        <v>0</v>
      </c>
      <c r="F15" s="318"/>
      <c r="G15" s="261">
        <f>'Сетевые организации'!T16</f>
        <v>0</v>
      </c>
      <c r="H15" s="318"/>
    </row>
    <row r="16" spans="1:8" s="96" customFormat="1" ht="15">
      <c r="A16" s="97"/>
      <c r="B16" s="98" t="s">
        <v>214</v>
      </c>
      <c r="C16" s="111" t="s">
        <v>273</v>
      </c>
      <c r="D16" s="277"/>
      <c r="E16" s="263">
        <f>G16</f>
        <v>0</v>
      </c>
      <c r="F16" s="319"/>
      <c r="G16" s="261">
        <f>'Сетевые организации'!U16</f>
        <v>0</v>
      </c>
      <c r="H16" s="319"/>
    </row>
    <row r="17" spans="1:8" s="96" customFormat="1" ht="45">
      <c r="A17" s="97"/>
      <c r="B17" s="98" t="s">
        <v>215</v>
      </c>
      <c r="C17" s="111" t="s">
        <v>155</v>
      </c>
      <c r="D17" s="277"/>
      <c r="E17" s="263">
        <f>SUM(G17:H17)</f>
        <v>0</v>
      </c>
      <c r="F17" s="101" t="s">
        <v>149</v>
      </c>
      <c r="G17" s="261">
        <f>'Сетевые организации'!N11+'Сетевые организации'!V16</f>
        <v>0</v>
      </c>
      <c r="H17" s="264">
        <f>ЭСО!L11</f>
        <v>0</v>
      </c>
    </row>
    <row r="18" spans="1:8" s="96" customFormat="1" ht="15.75" thickBot="1">
      <c r="A18" s="97"/>
      <c r="B18" s="155" t="s">
        <v>216</v>
      </c>
      <c r="C18" s="156" t="s">
        <v>238</v>
      </c>
      <c r="D18" s="278"/>
      <c r="E18" s="266">
        <f>SUM(F18:H18)</f>
        <v>0</v>
      </c>
      <c r="F18" s="262">
        <f>'Сбытовые организации'!L10</f>
        <v>0</v>
      </c>
      <c r="G18" s="262">
        <f>'Сетевые организации'!W16+'Сетевые организации'!O11</f>
        <v>0</v>
      </c>
      <c r="H18" s="264">
        <f>ЭСО!N11</f>
        <v>0</v>
      </c>
    </row>
    <row r="19" spans="2:8" ht="12.75">
      <c r="B19" s="78"/>
      <c r="C19" s="105"/>
      <c r="D19" s="78"/>
      <c r="E19" s="79"/>
      <c r="F19" s="79"/>
      <c r="G19" s="79"/>
      <c r="H19" s="79"/>
    </row>
    <row r="20" spans="2:8" ht="12.75">
      <c r="B20" s="78"/>
      <c r="C20" s="105"/>
      <c r="D20" s="78"/>
      <c r="E20" s="79"/>
      <c r="F20" s="79"/>
      <c r="G20" s="79"/>
      <c r="H20" s="79"/>
    </row>
    <row r="21" spans="2:8" ht="12.75">
      <c r="B21" s="78"/>
      <c r="C21" s="105"/>
      <c r="D21" s="78"/>
      <c r="E21" s="79"/>
      <c r="F21" s="79"/>
      <c r="G21" s="79"/>
      <c r="H21" s="79"/>
    </row>
    <row r="22" spans="2:8" ht="12.75">
      <c r="B22" s="78"/>
      <c r="C22" s="105"/>
      <c r="D22" s="78"/>
      <c r="E22" s="79"/>
      <c r="F22" s="79"/>
      <c r="G22" s="79"/>
      <c r="H22" s="79"/>
    </row>
    <row r="23" spans="2:8" ht="12.75">
      <c r="B23" s="78"/>
      <c r="C23" s="105"/>
      <c r="D23" s="78"/>
      <c r="E23" s="79"/>
      <c r="F23" s="79"/>
      <c r="G23" s="79"/>
      <c r="H23" s="79"/>
    </row>
    <row r="24" spans="2:8" ht="12.75">
      <c r="B24" s="78"/>
      <c r="C24" s="105"/>
      <c r="D24" s="78"/>
      <c r="E24" s="79"/>
      <c r="F24" s="79"/>
      <c r="G24" s="79"/>
      <c r="H24" s="79"/>
    </row>
    <row r="25" spans="2:8" ht="12.75">
      <c r="B25" s="78"/>
      <c r="C25" s="105"/>
      <c r="D25" s="78"/>
      <c r="E25" s="79"/>
      <c r="F25" s="79"/>
      <c r="G25" s="79"/>
      <c r="H25" s="79"/>
    </row>
    <row r="26" spans="2:8" ht="12.75">
      <c r="B26" s="78"/>
      <c r="C26" s="105"/>
      <c r="D26" s="78"/>
      <c r="E26" s="79"/>
      <c r="F26" s="79"/>
      <c r="G26" s="79"/>
      <c r="H26" s="79"/>
    </row>
    <row r="27" spans="2:8" ht="12.75">
      <c r="B27" s="78"/>
      <c r="C27" s="105"/>
      <c r="D27" s="78"/>
      <c r="E27" s="79"/>
      <c r="F27" s="79"/>
      <c r="G27" s="79"/>
      <c r="H27" s="79"/>
    </row>
    <row r="28" spans="2:8" ht="12.75">
      <c r="B28" s="78"/>
      <c r="C28" s="105"/>
      <c r="D28" s="78"/>
      <c r="E28" s="79"/>
      <c r="F28" s="79"/>
      <c r="G28" s="79"/>
      <c r="H28" s="79"/>
    </row>
    <row r="29" spans="2:8" ht="12.75">
      <c r="B29" s="78"/>
      <c r="C29" s="105"/>
      <c r="D29" s="78"/>
      <c r="E29" s="79"/>
      <c r="F29" s="79"/>
      <c r="G29" s="79"/>
      <c r="H29" s="79"/>
    </row>
    <row r="30" spans="2:8" ht="12.75">
      <c r="B30" s="78"/>
      <c r="C30" s="105"/>
      <c r="D30" s="78"/>
      <c r="E30" s="79"/>
      <c r="F30" s="79"/>
      <c r="G30" s="79"/>
      <c r="H30" s="79"/>
    </row>
    <row r="31" spans="2:8" ht="12.75">
      <c r="B31" s="78"/>
      <c r="C31" s="105"/>
      <c r="D31" s="78"/>
      <c r="E31" s="79"/>
      <c r="F31" s="79"/>
      <c r="G31" s="79"/>
      <c r="H31" s="79"/>
    </row>
    <row r="32" spans="2:8" ht="12.75">
      <c r="B32" s="78"/>
      <c r="C32" s="105"/>
      <c r="D32" s="78"/>
      <c r="E32" s="79"/>
      <c r="F32" s="79"/>
      <c r="G32" s="79"/>
      <c r="H32" s="79"/>
    </row>
    <row r="33" spans="2:8" ht="12.75">
      <c r="B33" s="78"/>
      <c r="C33" s="105"/>
      <c r="D33" s="78"/>
      <c r="E33" s="79"/>
      <c r="F33" s="79"/>
      <c r="G33" s="79"/>
      <c r="H33" s="79"/>
    </row>
    <row r="34" spans="2:8" ht="12.75">
      <c r="B34" s="78"/>
      <c r="C34" s="105"/>
      <c r="D34" s="78"/>
      <c r="E34" s="79"/>
      <c r="F34" s="79"/>
      <c r="G34" s="79"/>
      <c r="H34" s="79"/>
    </row>
    <row r="35" spans="2:8" ht="12.75">
      <c r="B35" s="78"/>
      <c r="C35" s="105"/>
      <c r="D35" s="78"/>
      <c r="E35" s="79"/>
      <c r="F35" s="79"/>
      <c r="G35" s="79"/>
      <c r="H35" s="79"/>
    </row>
    <row r="36" spans="2:8" ht="12.75">
      <c r="B36" s="78"/>
      <c r="C36" s="105"/>
      <c r="D36" s="78"/>
      <c r="E36" s="79"/>
      <c r="F36" s="79"/>
      <c r="G36" s="79"/>
      <c r="H36" s="79"/>
    </row>
    <row r="37" spans="2:8" ht="12.75">
      <c r="B37" s="78"/>
      <c r="C37" s="105"/>
      <c r="D37" s="78"/>
      <c r="E37" s="79"/>
      <c r="F37" s="79"/>
      <c r="G37" s="79"/>
      <c r="H37" s="79"/>
    </row>
    <row r="38" spans="2:8" ht="12.75">
      <c r="B38" s="80"/>
      <c r="C38" s="106"/>
      <c r="D38" s="80"/>
      <c r="E38" s="79"/>
      <c r="F38" s="79"/>
      <c r="G38" s="79"/>
      <c r="H38" s="79"/>
    </row>
    <row r="39" spans="2:8" ht="12.75">
      <c r="B39" s="80"/>
      <c r="C39" s="106"/>
      <c r="D39" s="80"/>
      <c r="E39" s="79"/>
      <c r="F39" s="79"/>
      <c r="G39" s="79"/>
      <c r="H39" s="79"/>
    </row>
    <row r="40" spans="2:8" ht="12.75">
      <c r="B40" s="80"/>
      <c r="C40" s="106"/>
      <c r="D40" s="80"/>
      <c r="E40" s="79"/>
      <c r="F40" s="79"/>
      <c r="G40" s="79"/>
      <c r="H40" s="79"/>
    </row>
    <row r="41" spans="2:8" ht="12.75">
      <c r="B41" s="80"/>
      <c r="C41" s="106"/>
      <c r="D41" s="80"/>
      <c r="E41" s="79"/>
      <c r="F41" s="79"/>
      <c r="G41" s="79"/>
      <c r="H41" s="79"/>
    </row>
    <row r="42" spans="2:8" ht="12.75">
      <c r="B42" s="80"/>
      <c r="C42" s="106"/>
      <c r="D42" s="80"/>
      <c r="E42" s="79"/>
      <c r="F42" s="79"/>
      <c r="G42" s="79"/>
      <c r="H42" s="79"/>
    </row>
    <row r="43" spans="2:8" ht="12.75">
      <c r="B43" s="80"/>
      <c r="C43" s="106"/>
      <c r="D43" s="80"/>
      <c r="E43" s="81"/>
      <c r="F43" s="81"/>
      <c r="G43" s="81"/>
      <c r="H43" s="81"/>
    </row>
    <row r="44" spans="2:8" ht="12.75">
      <c r="B44" s="80"/>
      <c r="C44" s="106"/>
      <c r="D44" s="80"/>
      <c r="E44" s="81"/>
      <c r="F44" s="81"/>
      <c r="G44" s="81"/>
      <c r="H44" s="81"/>
    </row>
    <row r="45" spans="2:8" ht="12.75">
      <c r="B45" s="80"/>
      <c r="C45" s="106"/>
      <c r="D45" s="80"/>
      <c r="E45" s="81"/>
      <c r="F45" s="81"/>
      <c r="G45" s="81"/>
      <c r="H45" s="81"/>
    </row>
    <row r="46" spans="2:8" ht="12.75">
      <c r="B46" s="80"/>
      <c r="C46" s="106"/>
      <c r="D46" s="80"/>
      <c r="E46" s="81"/>
      <c r="F46" s="81"/>
      <c r="G46" s="81"/>
      <c r="H46" s="81"/>
    </row>
    <row r="47" spans="2:8" ht="12.75">
      <c r="B47" s="80"/>
      <c r="C47" s="106"/>
      <c r="D47" s="80"/>
      <c r="E47" s="81"/>
      <c r="F47" s="81"/>
      <c r="G47" s="81"/>
      <c r="H47" s="81"/>
    </row>
    <row r="48" spans="2:8" ht="12.75">
      <c r="B48" s="80"/>
      <c r="C48" s="106"/>
      <c r="D48" s="80"/>
      <c r="E48" s="81"/>
      <c r="F48" s="81"/>
      <c r="G48" s="81"/>
      <c r="H48" s="81"/>
    </row>
    <row r="49" spans="2:8" ht="12.75">
      <c r="B49" s="80"/>
      <c r="C49" s="106"/>
      <c r="D49" s="80"/>
      <c r="E49" s="81"/>
      <c r="F49" s="81"/>
      <c r="G49" s="81"/>
      <c r="H49" s="81"/>
    </row>
    <row r="50" spans="2:8" ht="12.75">
      <c r="B50" s="80"/>
      <c r="C50" s="106"/>
      <c r="D50" s="80"/>
      <c r="E50" s="81"/>
      <c r="F50" s="81"/>
      <c r="G50" s="81"/>
      <c r="H50" s="81"/>
    </row>
    <row r="51" spans="2:8" ht="12.75">
      <c r="B51" s="80"/>
      <c r="C51" s="106"/>
      <c r="D51" s="80"/>
      <c r="E51" s="81"/>
      <c r="F51" s="81"/>
      <c r="G51" s="81"/>
      <c r="H51" s="81"/>
    </row>
    <row r="52" spans="2:8" ht="12.75">
      <c r="B52" s="80"/>
      <c r="C52" s="106"/>
      <c r="D52" s="80"/>
      <c r="E52" s="81"/>
      <c r="F52" s="81"/>
      <c r="G52" s="81"/>
      <c r="H52" s="81"/>
    </row>
    <row r="53" spans="2:8" ht="12.75">
      <c r="B53" s="80"/>
      <c r="C53" s="106"/>
      <c r="D53" s="80"/>
      <c r="E53" s="81"/>
      <c r="F53" s="81"/>
      <c r="G53" s="81"/>
      <c r="H53" s="81"/>
    </row>
    <row r="54" spans="2:8" ht="12.75">
      <c r="B54" s="80"/>
      <c r="C54" s="106"/>
      <c r="D54" s="80"/>
      <c r="E54" s="81"/>
      <c r="F54" s="81"/>
      <c r="G54" s="81"/>
      <c r="H54" s="81"/>
    </row>
    <row r="55" spans="2:8" ht="12.75">
      <c r="B55" s="80"/>
      <c r="C55" s="106"/>
      <c r="D55" s="80"/>
      <c r="E55" s="81"/>
      <c r="F55" s="81"/>
      <c r="G55" s="81"/>
      <c r="H55" s="81"/>
    </row>
    <row r="56" spans="2:8" ht="12.75">
      <c r="B56" s="80"/>
      <c r="C56" s="106"/>
      <c r="D56" s="80"/>
      <c r="E56" s="81"/>
      <c r="F56" s="81"/>
      <c r="G56" s="81"/>
      <c r="H56" s="81"/>
    </row>
    <row r="57" spans="2:8" ht="12.75">
      <c r="B57" s="80"/>
      <c r="C57" s="106"/>
      <c r="D57" s="80"/>
      <c r="E57" s="81"/>
      <c r="F57" s="81"/>
      <c r="G57" s="81"/>
      <c r="H57" s="81"/>
    </row>
    <row r="58" spans="2:8" ht="12.75">
      <c r="B58" s="80"/>
      <c r="C58" s="106"/>
      <c r="D58" s="80"/>
      <c r="E58" s="81"/>
      <c r="F58" s="81"/>
      <c r="G58" s="81"/>
      <c r="H58" s="81"/>
    </row>
    <row r="59" spans="2:8" ht="12.75">
      <c r="B59" s="80"/>
      <c r="C59" s="106"/>
      <c r="D59" s="80"/>
      <c r="E59" s="81"/>
      <c r="F59" s="81"/>
      <c r="G59" s="81"/>
      <c r="H59" s="81"/>
    </row>
    <row r="60" spans="2:8" ht="12.75">
      <c r="B60" s="80"/>
      <c r="C60" s="106"/>
      <c r="D60" s="80"/>
      <c r="E60" s="81"/>
      <c r="F60" s="81"/>
      <c r="G60" s="81"/>
      <c r="H60" s="81"/>
    </row>
    <row r="61" spans="2:8" ht="12.75">
      <c r="B61" s="80"/>
      <c r="C61" s="106"/>
      <c r="D61" s="80"/>
      <c r="E61" s="81"/>
      <c r="F61" s="81"/>
      <c r="G61" s="81"/>
      <c r="H61" s="81"/>
    </row>
    <row r="62" spans="2:8" ht="12.75">
      <c r="B62" s="80"/>
      <c r="C62" s="106"/>
      <c r="D62" s="80"/>
      <c r="E62" s="81"/>
      <c r="F62" s="81"/>
      <c r="G62" s="81"/>
      <c r="H62" s="81"/>
    </row>
    <row r="63" spans="2:8" ht="12.75">
      <c r="B63" s="80"/>
      <c r="C63" s="106"/>
      <c r="D63" s="80"/>
      <c r="E63" s="81"/>
      <c r="F63" s="81"/>
      <c r="G63" s="81"/>
      <c r="H63" s="81"/>
    </row>
    <row r="64" spans="2:8" ht="12.75">
      <c r="B64" s="80"/>
      <c r="C64" s="106"/>
      <c r="D64" s="80"/>
      <c r="E64" s="81"/>
      <c r="F64" s="81"/>
      <c r="G64" s="81"/>
      <c r="H64" s="81"/>
    </row>
    <row r="65" spans="2:8" ht="12.75">
      <c r="B65" s="80"/>
      <c r="C65" s="106"/>
      <c r="D65" s="80"/>
      <c r="E65" s="81"/>
      <c r="F65" s="81"/>
      <c r="G65" s="81"/>
      <c r="H65" s="81"/>
    </row>
    <row r="66" spans="2:8" ht="12.75">
      <c r="B66" s="80"/>
      <c r="C66" s="106"/>
      <c r="D66" s="80"/>
      <c r="E66" s="81"/>
      <c r="F66" s="81"/>
      <c r="G66" s="81"/>
      <c r="H66" s="81"/>
    </row>
    <row r="67" spans="2:8" ht="12.75">
      <c r="B67" s="80"/>
      <c r="C67" s="106"/>
      <c r="D67" s="80"/>
      <c r="E67" s="81"/>
      <c r="F67" s="81"/>
      <c r="G67" s="81"/>
      <c r="H67" s="81"/>
    </row>
    <row r="68" spans="2:8" ht="12.75">
      <c r="B68" s="80"/>
      <c r="C68" s="106"/>
      <c r="D68" s="80"/>
      <c r="E68" s="81"/>
      <c r="F68" s="81"/>
      <c r="G68" s="81"/>
      <c r="H68" s="81"/>
    </row>
    <row r="69" spans="2:8" ht="12.75">
      <c r="B69" s="80"/>
      <c r="C69" s="106"/>
      <c r="D69" s="80"/>
      <c r="E69" s="81"/>
      <c r="F69" s="81"/>
      <c r="G69" s="81"/>
      <c r="H69" s="81"/>
    </row>
    <row r="70" spans="2:8" ht="12.75">
      <c r="B70" s="80"/>
      <c r="C70" s="106"/>
      <c r="D70" s="80"/>
      <c r="E70" s="81"/>
      <c r="F70" s="81"/>
      <c r="G70" s="81"/>
      <c r="H70" s="81"/>
    </row>
    <row r="71" spans="2:8" ht="12.75">
      <c r="B71" s="80"/>
      <c r="C71" s="106"/>
      <c r="D71" s="80"/>
      <c r="E71" s="81"/>
      <c r="F71" s="81"/>
      <c r="G71" s="81"/>
      <c r="H71" s="81"/>
    </row>
    <row r="72" spans="2:8" ht="12.75">
      <c r="B72" s="80"/>
      <c r="C72" s="106"/>
      <c r="D72" s="80"/>
      <c r="E72" s="81"/>
      <c r="F72" s="81"/>
      <c r="G72" s="81"/>
      <c r="H72" s="81"/>
    </row>
    <row r="73" spans="2:8" ht="12.75">
      <c r="B73" s="80"/>
      <c r="C73" s="106"/>
      <c r="D73" s="80"/>
      <c r="E73" s="81"/>
      <c r="F73" s="81"/>
      <c r="G73" s="81"/>
      <c r="H73" s="81"/>
    </row>
    <row r="74" spans="2:8" ht="12.75">
      <c r="B74" s="80"/>
      <c r="C74" s="106"/>
      <c r="D74" s="80"/>
      <c r="E74" s="81"/>
      <c r="F74" s="81"/>
      <c r="G74" s="81"/>
      <c r="H74" s="81"/>
    </row>
    <row r="75" spans="2:8" ht="12.75">
      <c r="B75" s="80"/>
      <c r="C75" s="106"/>
      <c r="D75" s="80"/>
      <c r="E75" s="81"/>
      <c r="F75" s="81"/>
      <c r="G75" s="81"/>
      <c r="H75" s="81"/>
    </row>
    <row r="76" spans="2:8" ht="12.75">
      <c r="B76" s="80"/>
      <c r="C76" s="106"/>
      <c r="D76" s="80"/>
      <c r="E76" s="81"/>
      <c r="F76" s="81"/>
      <c r="G76" s="81"/>
      <c r="H76" s="81"/>
    </row>
    <row r="77" spans="2:8" ht="12.75">
      <c r="B77" s="80"/>
      <c r="C77" s="106"/>
      <c r="D77" s="80"/>
      <c r="E77" s="81"/>
      <c r="F77" s="81"/>
      <c r="G77" s="81"/>
      <c r="H77" s="81"/>
    </row>
    <row r="78" spans="2:8" ht="12.75">
      <c r="B78" s="80"/>
      <c r="C78" s="106"/>
      <c r="D78" s="80"/>
      <c r="E78" s="81"/>
      <c r="F78" s="81"/>
      <c r="G78" s="81"/>
      <c r="H78" s="81"/>
    </row>
    <row r="79" spans="2:8" ht="12.75">
      <c r="B79" s="80"/>
      <c r="C79" s="106"/>
      <c r="D79" s="80"/>
      <c r="E79" s="81"/>
      <c r="F79" s="81"/>
      <c r="G79" s="81"/>
      <c r="H79" s="81"/>
    </row>
    <row r="80" spans="2:8" ht="12.75">
      <c r="B80" s="80"/>
      <c r="C80" s="106"/>
      <c r="D80" s="80"/>
      <c r="E80" s="81"/>
      <c r="F80" s="81"/>
      <c r="G80" s="81"/>
      <c r="H80" s="81"/>
    </row>
    <row r="81" spans="2:8" ht="12.75">
      <c r="B81" s="80"/>
      <c r="C81" s="106"/>
      <c r="D81" s="80"/>
      <c r="E81" s="81"/>
      <c r="F81" s="81"/>
      <c r="G81" s="81"/>
      <c r="H81" s="81"/>
    </row>
    <row r="82" spans="2:8" ht="12.75">
      <c r="B82" s="80"/>
      <c r="C82" s="106"/>
      <c r="D82" s="80"/>
      <c r="E82" s="81"/>
      <c r="F82" s="81"/>
      <c r="G82" s="81"/>
      <c r="H82" s="81"/>
    </row>
    <row r="83" spans="2:8" ht="12.75">
      <c r="B83" s="80"/>
      <c r="C83" s="106"/>
      <c r="D83" s="80"/>
      <c r="E83" s="81"/>
      <c r="F83" s="81"/>
      <c r="G83" s="81"/>
      <c r="H83" s="81"/>
    </row>
    <row r="84" spans="2:8" ht="12.75">
      <c r="B84" s="80"/>
      <c r="C84" s="106"/>
      <c r="D84" s="80"/>
      <c r="E84" s="81"/>
      <c r="F84" s="81"/>
      <c r="G84" s="81"/>
      <c r="H84" s="81"/>
    </row>
    <row r="85" spans="2:8" ht="12.75">
      <c r="B85" s="80"/>
      <c r="C85" s="106"/>
      <c r="D85" s="80"/>
      <c r="E85" s="81"/>
      <c r="F85" s="81"/>
      <c r="G85" s="81"/>
      <c r="H85" s="81"/>
    </row>
    <row r="86" spans="2:8" ht="12.75">
      <c r="B86" s="80"/>
      <c r="C86" s="106"/>
      <c r="D86" s="80"/>
      <c r="E86" s="81"/>
      <c r="F86" s="81"/>
      <c r="G86" s="81"/>
      <c r="H86" s="81"/>
    </row>
    <row r="87" spans="2:8" ht="12.75">
      <c r="B87" s="80"/>
      <c r="C87" s="106"/>
      <c r="D87" s="80"/>
      <c r="E87" s="81"/>
      <c r="F87" s="81"/>
      <c r="G87" s="81"/>
      <c r="H87" s="81"/>
    </row>
    <row r="88" spans="2:8" ht="12.75">
      <c r="B88" s="80"/>
      <c r="C88" s="106"/>
      <c r="D88" s="80"/>
      <c r="E88" s="81"/>
      <c r="F88" s="81"/>
      <c r="G88" s="81"/>
      <c r="H88" s="81"/>
    </row>
    <row r="89" spans="2:8" ht="12.75">
      <c r="B89" s="80"/>
      <c r="C89" s="106"/>
      <c r="D89" s="80"/>
      <c r="E89" s="81"/>
      <c r="F89" s="81"/>
      <c r="G89" s="81"/>
      <c r="H89" s="81"/>
    </row>
    <row r="90" spans="2:8" ht="12.75">
      <c r="B90" s="80"/>
      <c r="C90" s="106"/>
      <c r="D90" s="80"/>
      <c r="E90" s="81"/>
      <c r="F90" s="81"/>
      <c r="G90" s="81"/>
      <c r="H90" s="81"/>
    </row>
    <row r="91" spans="2:8" ht="12.75">
      <c r="B91" s="80"/>
      <c r="C91" s="106"/>
      <c r="D91" s="80"/>
      <c r="E91" s="81"/>
      <c r="F91" s="81"/>
      <c r="G91" s="81"/>
      <c r="H91" s="81"/>
    </row>
    <row r="92" spans="2:8" ht="12.75">
      <c r="B92" s="80"/>
      <c r="C92" s="106"/>
      <c r="D92" s="80"/>
      <c r="E92" s="81"/>
      <c r="F92" s="81"/>
      <c r="G92" s="81"/>
      <c r="H92" s="81"/>
    </row>
    <row r="93" spans="2:8" ht="12.75">
      <c r="B93" s="80"/>
      <c r="C93" s="106"/>
      <c r="D93" s="80"/>
      <c r="E93" s="81"/>
      <c r="F93" s="81"/>
      <c r="G93" s="81"/>
      <c r="H93" s="81"/>
    </row>
    <row r="94" spans="2:8" ht="12.75">
      <c r="B94" s="80"/>
      <c r="C94" s="106"/>
      <c r="D94" s="80"/>
      <c r="E94" s="81"/>
      <c r="F94" s="81"/>
      <c r="G94" s="81"/>
      <c r="H94" s="81"/>
    </row>
    <row r="95" spans="2:8" ht="12.75">
      <c r="B95" s="80"/>
      <c r="C95" s="106"/>
      <c r="D95" s="80"/>
      <c r="E95" s="81"/>
      <c r="F95" s="81"/>
      <c r="G95" s="81"/>
      <c r="H95" s="81"/>
    </row>
    <row r="96" spans="2:8" ht="12.75">
      <c r="B96" s="80"/>
      <c r="C96" s="106"/>
      <c r="D96" s="80"/>
      <c r="E96" s="81"/>
      <c r="F96" s="81"/>
      <c r="G96" s="81"/>
      <c r="H96" s="81"/>
    </row>
    <row r="97" spans="2:8" ht="12.75">
      <c r="B97" s="80"/>
      <c r="C97" s="106"/>
      <c r="D97" s="80"/>
      <c r="E97" s="81"/>
      <c r="F97" s="81"/>
      <c r="G97" s="81"/>
      <c r="H97" s="81"/>
    </row>
    <row r="98" spans="2:8" ht="12.75">
      <c r="B98" s="80"/>
      <c r="C98" s="106"/>
      <c r="D98" s="80"/>
      <c r="E98" s="81"/>
      <c r="F98" s="81"/>
      <c r="G98" s="81"/>
      <c r="H98" s="81"/>
    </row>
    <row r="99" spans="2:8" ht="12.75">
      <c r="B99" s="80"/>
      <c r="C99" s="106"/>
      <c r="D99" s="80"/>
      <c r="E99" s="81"/>
      <c r="F99" s="81"/>
      <c r="G99" s="81"/>
      <c r="H99" s="81"/>
    </row>
    <row r="100" spans="2:8" ht="12.75">
      <c r="B100" s="80"/>
      <c r="C100" s="106"/>
      <c r="D100" s="80"/>
      <c r="E100" s="81"/>
      <c r="F100" s="81"/>
      <c r="G100" s="81"/>
      <c r="H100" s="81"/>
    </row>
    <row r="101" spans="2:8" ht="12.75">
      <c r="B101" s="80"/>
      <c r="C101" s="106"/>
      <c r="D101" s="80"/>
      <c r="E101" s="81"/>
      <c r="F101" s="81"/>
      <c r="G101" s="81"/>
      <c r="H101" s="81"/>
    </row>
    <row r="102" spans="2:8" ht="12.75">
      <c r="B102" s="80"/>
      <c r="C102" s="106"/>
      <c r="D102" s="80"/>
      <c r="E102" s="81"/>
      <c r="F102" s="81"/>
      <c r="G102" s="81"/>
      <c r="H102" s="81"/>
    </row>
    <row r="103" spans="2:8" ht="12.75">
      <c r="B103" s="80"/>
      <c r="C103" s="106"/>
      <c r="D103" s="80"/>
      <c r="E103" s="81"/>
      <c r="F103" s="81"/>
      <c r="G103" s="81"/>
      <c r="H103" s="81"/>
    </row>
    <row r="104" spans="2:8" ht="12.75">
      <c r="B104" s="80"/>
      <c r="C104" s="106"/>
      <c r="D104" s="80"/>
      <c r="E104" s="81"/>
      <c r="F104" s="81"/>
      <c r="G104" s="81"/>
      <c r="H104" s="81"/>
    </row>
    <row r="105" spans="2:8" ht="12.75">
      <c r="B105" s="80"/>
      <c r="C105" s="106"/>
      <c r="D105" s="80"/>
      <c r="E105" s="81"/>
      <c r="F105" s="81"/>
      <c r="G105" s="81"/>
      <c r="H105" s="81"/>
    </row>
    <row r="106" spans="2:8" ht="12.75">
      <c r="B106" s="80"/>
      <c r="C106" s="106"/>
      <c r="D106" s="80"/>
      <c r="E106" s="81"/>
      <c r="F106" s="81"/>
      <c r="G106" s="81"/>
      <c r="H106" s="81"/>
    </row>
    <row r="107" spans="2:8" ht="12.75">
      <c r="B107" s="80"/>
      <c r="C107" s="106"/>
      <c r="D107" s="80"/>
      <c r="E107" s="81"/>
      <c r="F107" s="81"/>
      <c r="G107" s="81"/>
      <c r="H107" s="81"/>
    </row>
    <row r="108" spans="2:8" ht="12.75">
      <c r="B108" s="80"/>
      <c r="C108" s="106"/>
      <c r="D108" s="80"/>
      <c r="E108" s="81"/>
      <c r="F108" s="81"/>
      <c r="G108" s="81"/>
      <c r="H108" s="81"/>
    </row>
    <row r="109" spans="2:8" ht="12.75">
      <c r="B109" s="80"/>
      <c r="C109" s="106"/>
      <c r="D109" s="80"/>
      <c r="E109" s="81"/>
      <c r="F109" s="81"/>
      <c r="G109" s="81"/>
      <c r="H109" s="81"/>
    </row>
    <row r="110" spans="2:8" ht="12.75">
      <c r="B110" s="80"/>
      <c r="C110" s="106"/>
      <c r="D110" s="80"/>
      <c r="E110" s="81"/>
      <c r="F110" s="81"/>
      <c r="G110" s="81"/>
      <c r="H110" s="81"/>
    </row>
    <row r="111" spans="2:8" ht="12.75">
      <c r="B111" s="80"/>
      <c r="C111" s="106"/>
      <c r="D111" s="80"/>
      <c r="E111" s="81"/>
      <c r="F111" s="81"/>
      <c r="G111" s="81"/>
      <c r="H111" s="81"/>
    </row>
    <row r="112" spans="2:8" ht="12.75">
      <c r="B112" s="80"/>
      <c r="C112" s="106"/>
      <c r="D112" s="80"/>
      <c r="E112" s="81"/>
      <c r="F112" s="81"/>
      <c r="G112" s="81"/>
      <c r="H112" s="81"/>
    </row>
    <row r="113" spans="2:8" ht="12.75">
      <c r="B113" s="80"/>
      <c r="C113" s="106"/>
      <c r="D113" s="80"/>
      <c r="E113" s="81"/>
      <c r="F113" s="81"/>
      <c r="G113" s="81"/>
      <c r="H113" s="81"/>
    </row>
    <row r="114" spans="2:8" ht="12.75">
      <c r="B114" s="80"/>
      <c r="C114" s="106"/>
      <c r="D114" s="80"/>
      <c r="E114" s="81"/>
      <c r="F114" s="81"/>
      <c r="G114" s="81"/>
      <c r="H114" s="81"/>
    </row>
    <row r="115" spans="2:8" ht="12.75">
      <c r="B115" s="80"/>
      <c r="C115" s="106"/>
      <c r="D115" s="80"/>
      <c r="E115" s="81"/>
      <c r="F115" s="81"/>
      <c r="G115" s="81"/>
      <c r="H115" s="81"/>
    </row>
    <row r="116" spans="2:8" ht="12.75">
      <c r="B116" s="80"/>
      <c r="C116" s="106"/>
      <c r="D116" s="80"/>
      <c r="E116" s="81"/>
      <c r="F116" s="81"/>
      <c r="G116" s="81"/>
      <c r="H116" s="81"/>
    </row>
    <row r="117" spans="2:8" ht="12.75">
      <c r="B117" s="80"/>
      <c r="C117" s="106"/>
      <c r="D117" s="80"/>
      <c r="E117" s="81"/>
      <c r="F117" s="81"/>
      <c r="G117" s="81"/>
      <c r="H117" s="81"/>
    </row>
    <row r="118" spans="2:8" ht="12.75">
      <c r="B118" s="80"/>
      <c r="C118" s="106"/>
      <c r="D118" s="80"/>
      <c r="E118" s="81"/>
      <c r="F118" s="81"/>
      <c r="G118" s="81"/>
      <c r="H118" s="81"/>
    </row>
    <row r="119" spans="2:8" ht="12.75">
      <c r="B119" s="80"/>
      <c r="C119" s="106"/>
      <c r="D119" s="80"/>
      <c r="E119" s="81"/>
      <c r="F119" s="81"/>
      <c r="G119" s="81"/>
      <c r="H119" s="81"/>
    </row>
    <row r="120" spans="2:8" ht="12.75">
      <c r="B120" s="80"/>
      <c r="C120" s="106"/>
      <c r="D120" s="80"/>
      <c r="E120" s="81"/>
      <c r="F120" s="81"/>
      <c r="G120" s="81"/>
      <c r="H120" s="81"/>
    </row>
    <row r="121" spans="2:8" ht="12.75">
      <c r="B121" s="80"/>
      <c r="C121" s="106"/>
      <c r="D121" s="80"/>
      <c r="E121" s="81"/>
      <c r="F121" s="81"/>
      <c r="G121" s="81"/>
      <c r="H121" s="81"/>
    </row>
    <row r="122" spans="2:8" ht="12.75">
      <c r="B122" s="80"/>
      <c r="C122" s="106"/>
      <c r="D122" s="80"/>
      <c r="E122" s="81"/>
      <c r="F122" s="81"/>
      <c r="G122" s="81"/>
      <c r="H122" s="81"/>
    </row>
    <row r="123" spans="2:8" ht="12.75">
      <c r="B123" s="80"/>
      <c r="C123" s="106"/>
      <c r="D123" s="80"/>
      <c r="E123" s="81"/>
      <c r="F123" s="81"/>
      <c r="G123" s="81"/>
      <c r="H123" s="81"/>
    </row>
    <row r="124" spans="2:8" ht="12.75">
      <c r="B124" s="80"/>
      <c r="C124" s="106"/>
      <c r="D124" s="80"/>
      <c r="E124" s="81"/>
      <c r="F124" s="81"/>
      <c r="G124" s="81"/>
      <c r="H124" s="81"/>
    </row>
    <row r="125" spans="2:8" ht="12.75">
      <c r="B125" s="80"/>
      <c r="C125" s="106"/>
      <c r="D125" s="80"/>
      <c r="E125" s="81"/>
      <c r="F125" s="81"/>
      <c r="G125" s="81"/>
      <c r="H125" s="81"/>
    </row>
    <row r="126" spans="2:8" ht="12.75">
      <c r="B126" s="80"/>
      <c r="C126" s="106"/>
      <c r="D126" s="80"/>
      <c r="E126" s="81"/>
      <c r="F126" s="81"/>
      <c r="G126" s="81"/>
      <c r="H126" s="81"/>
    </row>
    <row r="127" spans="2:8" ht="12.75">
      <c r="B127" s="80"/>
      <c r="C127" s="106"/>
      <c r="D127" s="80"/>
      <c r="E127" s="81"/>
      <c r="F127" s="81"/>
      <c r="G127" s="81"/>
      <c r="H127" s="81"/>
    </row>
    <row r="128" spans="2:8" ht="12.75">
      <c r="B128" s="80"/>
      <c r="C128" s="106"/>
      <c r="D128" s="80"/>
      <c r="E128" s="81"/>
      <c r="F128" s="81"/>
      <c r="G128" s="81"/>
      <c r="H128" s="81"/>
    </row>
    <row r="129" spans="2:8" ht="12.75">
      <c r="B129" s="80"/>
      <c r="C129" s="106"/>
      <c r="D129" s="80"/>
      <c r="E129" s="81"/>
      <c r="F129" s="81"/>
      <c r="G129" s="81"/>
      <c r="H129" s="81"/>
    </row>
    <row r="130" spans="2:8" ht="12.75">
      <c r="B130" s="80"/>
      <c r="C130" s="106"/>
      <c r="D130" s="80"/>
      <c r="E130" s="81"/>
      <c r="F130" s="81"/>
      <c r="G130" s="81"/>
      <c r="H130" s="81"/>
    </row>
    <row r="131" spans="2:8" ht="12.75">
      <c r="B131" s="80"/>
      <c r="C131" s="106"/>
      <c r="D131" s="80"/>
      <c r="E131" s="81"/>
      <c r="F131" s="81"/>
      <c r="G131" s="81"/>
      <c r="H131" s="81"/>
    </row>
    <row r="132" spans="2:8" ht="12.75">
      <c r="B132" s="80"/>
      <c r="C132" s="106"/>
      <c r="D132" s="80"/>
      <c r="E132" s="81"/>
      <c r="F132" s="81"/>
      <c r="G132" s="81"/>
      <c r="H132" s="81"/>
    </row>
    <row r="133" spans="2:8" ht="12.75">
      <c r="B133" s="80"/>
      <c r="C133" s="106"/>
      <c r="D133" s="80"/>
      <c r="E133" s="81"/>
      <c r="F133" s="81"/>
      <c r="G133" s="81"/>
      <c r="H133" s="81"/>
    </row>
    <row r="134" spans="2:8" ht="12.75">
      <c r="B134" s="80"/>
      <c r="C134" s="106"/>
      <c r="D134" s="80"/>
      <c r="E134" s="81"/>
      <c r="F134" s="81"/>
      <c r="G134" s="81"/>
      <c r="H134" s="81"/>
    </row>
    <row r="135" spans="2:8" ht="12.75">
      <c r="B135" s="80"/>
      <c r="C135" s="106"/>
      <c r="D135" s="80"/>
      <c r="E135" s="81"/>
      <c r="F135" s="81"/>
      <c r="G135" s="81"/>
      <c r="H135" s="81"/>
    </row>
    <row r="136" spans="2:8" ht="12.75">
      <c r="B136" s="80"/>
      <c r="C136" s="106"/>
      <c r="D136" s="80"/>
      <c r="E136" s="81"/>
      <c r="F136" s="81"/>
      <c r="G136" s="81"/>
      <c r="H136" s="81"/>
    </row>
    <row r="137" spans="2:8" ht="12.75">
      <c r="B137" s="80"/>
      <c r="C137" s="106"/>
      <c r="D137" s="80"/>
      <c r="E137" s="81"/>
      <c r="F137" s="81"/>
      <c r="G137" s="81"/>
      <c r="H137" s="81"/>
    </row>
    <row r="138" spans="2:8" ht="12.75">
      <c r="B138" s="80"/>
      <c r="C138" s="106"/>
      <c r="D138" s="80"/>
      <c r="E138" s="81"/>
      <c r="F138" s="81"/>
      <c r="G138" s="81"/>
      <c r="H138" s="81"/>
    </row>
    <row r="139" spans="2:8" ht="12.75">
      <c r="B139" s="80"/>
      <c r="C139" s="106"/>
      <c r="D139" s="80"/>
      <c r="E139" s="81"/>
      <c r="F139" s="81"/>
      <c r="G139" s="81"/>
      <c r="H139" s="81"/>
    </row>
    <row r="140" spans="2:8" ht="12.75">
      <c r="B140" s="80"/>
      <c r="C140" s="106"/>
      <c r="D140" s="80"/>
      <c r="E140" s="81"/>
      <c r="F140" s="81"/>
      <c r="G140" s="81"/>
      <c r="H140" s="81"/>
    </row>
    <row r="141" spans="2:8" ht="12.75">
      <c r="B141" s="80"/>
      <c r="C141" s="106"/>
      <c r="D141" s="80"/>
      <c r="E141" s="81"/>
      <c r="F141" s="81"/>
      <c r="G141" s="81"/>
      <c r="H141" s="81"/>
    </row>
    <row r="142" spans="2:8" ht="12.75">
      <c r="B142" s="80"/>
      <c r="C142" s="106"/>
      <c r="D142" s="80"/>
      <c r="E142" s="81"/>
      <c r="F142" s="81"/>
      <c r="G142" s="81"/>
      <c r="H142" s="81"/>
    </row>
    <row r="143" spans="2:8" ht="12.75">
      <c r="B143" s="80"/>
      <c r="C143" s="106"/>
      <c r="D143" s="80"/>
      <c r="E143" s="81"/>
      <c r="F143" s="81"/>
      <c r="G143" s="81"/>
      <c r="H143" s="81"/>
    </row>
    <row r="144" spans="2:8" ht="12.75">
      <c r="B144" s="80"/>
      <c r="C144" s="106"/>
      <c r="D144" s="80"/>
      <c r="E144" s="81"/>
      <c r="F144" s="81"/>
      <c r="G144" s="81"/>
      <c r="H144" s="81"/>
    </row>
    <row r="145" spans="2:8" ht="12.75">
      <c r="B145" s="80"/>
      <c r="C145" s="106"/>
      <c r="D145" s="80"/>
      <c r="E145" s="81"/>
      <c r="F145" s="81"/>
      <c r="G145" s="81"/>
      <c r="H145" s="81"/>
    </row>
    <row r="146" spans="2:8" ht="12.75">
      <c r="B146" s="80"/>
      <c r="C146" s="106"/>
      <c r="D146" s="80"/>
      <c r="E146" s="81"/>
      <c r="F146" s="81"/>
      <c r="G146" s="81"/>
      <c r="H146" s="81"/>
    </row>
    <row r="147" spans="2:8" ht="12.75">
      <c r="B147" s="80"/>
      <c r="C147" s="106"/>
      <c r="D147" s="80"/>
      <c r="E147" s="81"/>
      <c r="F147" s="81"/>
      <c r="G147" s="81"/>
      <c r="H147" s="81"/>
    </row>
    <row r="148" spans="2:8" ht="12.75">
      <c r="B148" s="80"/>
      <c r="C148" s="106"/>
      <c r="D148" s="80"/>
      <c r="E148" s="81"/>
      <c r="F148" s="81"/>
      <c r="G148" s="81"/>
      <c r="H148" s="81"/>
    </row>
    <row r="149" spans="2:8" ht="12.75">
      <c r="B149" s="80"/>
      <c r="C149" s="106"/>
      <c r="D149" s="80"/>
      <c r="E149" s="81"/>
      <c r="F149" s="81"/>
      <c r="G149" s="81"/>
      <c r="H149" s="81"/>
    </row>
    <row r="150" spans="2:8" ht="12.75">
      <c r="B150" s="80"/>
      <c r="C150" s="106"/>
      <c r="D150" s="80"/>
      <c r="E150" s="81"/>
      <c r="F150" s="81"/>
      <c r="G150" s="81"/>
      <c r="H150" s="81"/>
    </row>
    <row r="151" spans="2:8" ht="12.75">
      <c r="B151" s="80"/>
      <c r="C151" s="106"/>
      <c r="D151" s="80"/>
      <c r="E151" s="81"/>
      <c r="F151" s="81"/>
      <c r="G151" s="81"/>
      <c r="H151" s="81"/>
    </row>
    <row r="152" spans="2:8" ht="12.75">
      <c r="B152" s="80"/>
      <c r="C152" s="106"/>
      <c r="D152" s="80"/>
      <c r="E152" s="81"/>
      <c r="F152" s="81"/>
      <c r="G152" s="81"/>
      <c r="H152" s="81"/>
    </row>
    <row r="153" spans="2:8" ht="12.75">
      <c r="B153" s="80"/>
      <c r="C153" s="106"/>
      <c r="D153" s="80"/>
      <c r="E153" s="81"/>
      <c r="F153" s="81"/>
      <c r="G153" s="81"/>
      <c r="H153" s="81"/>
    </row>
    <row r="154" spans="2:8" ht="12.75">
      <c r="B154" s="80"/>
      <c r="C154" s="106"/>
      <c r="D154" s="80"/>
      <c r="E154" s="81"/>
      <c r="F154" s="81"/>
      <c r="G154" s="81"/>
      <c r="H154" s="81"/>
    </row>
    <row r="155" spans="2:8" ht="12.75">
      <c r="B155" s="80"/>
      <c r="C155" s="106"/>
      <c r="D155" s="80"/>
      <c r="E155" s="81"/>
      <c r="F155" s="81"/>
      <c r="G155" s="81"/>
      <c r="H155" s="81"/>
    </row>
    <row r="156" spans="2:8" ht="12.75">
      <c r="B156" s="80"/>
      <c r="C156" s="106"/>
      <c r="D156" s="80"/>
      <c r="E156" s="81"/>
      <c r="F156" s="81"/>
      <c r="G156" s="81"/>
      <c r="H156" s="81"/>
    </row>
    <row r="157" spans="2:8" ht="12.75">
      <c r="B157" s="80"/>
      <c r="C157" s="106"/>
      <c r="D157" s="80"/>
      <c r="E157" s="81"/>
      <c r="F157" s="81"/>
      <c r="G157" s="81"/>
      <c r="H157" s="81"/>
    </row>
    <row r="158" spans="2:8" ht="12.75">
      <c r="B158" s="80"/>
      <c r="C158" s="106"/>
      <c r="D158" s="80"/>
      <c r="E158" s="81"/>
      <c r="F158" s="81"/>
      <c r="G158" s="81"/>
      <c r="H158" s="81"/>
    </row>
    <row r="159" spans="2:8" ht="12.75">
      <c r="B159" s="80"/>
      <c r="C159" s="106"/>
      <c r="D159" s="80"/>
      <c r="E159" s="81"/>
      <c r="F159" s="81"/>
      <c r="G159" s="81"/>
      <c r="H159" s="81"/>
    </row>
    <row r="160" spans="2:8" ht="12.75">
      <c r="B160" s="80"/>
      <c r="C160" s="106"/>
      <c r="D160" s="80"/>
      <c r="E160" s="81"/>
      <c r="F160" s="81"/>
      <c r="G160" s="81"/>
      <c r="H160" s="81"/>
    </row>
    <row r="161" spans="2:8" ht="12.75">
      <c r="B161" s="80"/>
      <c r="C161" s="106"/>
      <c r="D161" s="80"/>
      <c r="E161" s="81"/>
      <c r="F161" s="81"/>
      <c r="G161" s="81"/>
      <c r="H161" s="81"/>
    </row>
    <row r="162" spans="2:8" ht="12.75">
      <c r="B162" s="80"/>
      <c r="C162" s="106"/>
      <c r="D162" s="80"/>
      <c r="E162" s="81"/>
      <c r="F162" s="81"/>
      <c r="G162" s="81"/>
      <c r="H162" s="81"/>
    </row>
    <row r="163" spans="2:8" ht="12.75">
      <c r="B163" s="80"/>
      <c r="C163" s="106"/>
      <c r="D163" s="80"/>
      <c r="E163" s="81"/>
      <c r="F163" s="81"/>
      <c r="G163" s="81"/>
      <c r="H163" s="81"/>
    </row>
    <row r="164" spans="2:8" ht="12.75">
      <c r="B164" s="80"/>
      <c r="C164" s="106"/>
      <c r="D164" s="80"/>
      <c r="E164" s="81"/>
      <c r="F164" s="81"/>
      <c r="G164" s="81"/>
      <c r="H164" s="81"/>
    </row>
    <row r="165" spans="2:8" ht="12.75">
      <c r="B165" s="80"/>
      <c r="C165" s="106"/>
      <c r="D165" s="80"/>
      <c r="E165" s="81"/>
      <c r="F165" s="81"/>
      <c r="G165" s="81"/>
      <c r="H165" s="81"/>
    </row>
    <row r="166" spans="2:8" ht="12.75">
      <c r="B166" s="80"/>
      <c r="C166" s="106"/>
      <c r="D166" s="80"/>
      <c r="E166" s="81"/>
      <c r="F166" s="81"/>
      <c r="G166" s="81"/>
      <c r="H166" s="81"/>
    </row>
    <row r="167" spans="2:8" ht="12.75">
      <c r="B167" s="80"/>
      <c r="C167" s="106"/>
      <c r="D167" s="80"/>
      <c r="E167" s="81"/>
      <c r="F167" s="81"/>
      <c r="G167" s="81"/>
      <c r="H167" s="81"/>
    </row>
    <row r="168" spans="2:8" ht="12.75">
      <c r="B168" s="80"/>
      <c r="C168" s="106"/>
      <c r="D168" s="80"/>
      <c r="E168" s="81"/>
      <c r="F168" s="81"/>
      <c r="G168" s="81"/>
      <c r="H168" s="81"/>
    </row>
    <row r="169" spans="2:8" ht="12.75">
      <c r="B169" s="80"/>
      <c r="C169" s="106"/>
      <c r="D169" s="80"/>
      <c r="E169" s="81"/>
      <c r="F169" s="81"/>
      <c r="G169" s="81"/>
      <c r="H169" s="81"/>
    </row>
    <row r="170" spans="2:8" ht="12.75">
      <c r="B170" s="80"/>
      <c r="C170" s="106"/>
      <c r="D170" s="80"/>
      <c r="E170" s="81"/>
      <c r="F170" s="81"/>
      <c r="G170" s="81"/>
      <c r="H170" s="81"/>
    </row>
    <row r="171" spans="2:8" ht="12.75">
      <c r="B171" s="80"/>
      <c r="C171" s="106"/>
      <c r="D171" s="80"/>
      <c r="E171" s="81"/>
      <c r="F171" s="81"/>
      <c r="G171" s="81"/>
      <c r="H171" s="81"/>
    </row>
    <row r="172" spans="2:8" ht="12.75">
      <c r="B172" s="80"/>
      <c r="C172" s="106"/>
      <c r="D172" s="80"/>
      <c r="E172" s="81"/>
      <c r="F172" s="81"/>
      <c r="G172" s="81"/>
      <c r="H172" s="81"/>
    </row>
    <row r="173" spans="2:8" ht="12.75">
      <c r="B173" s="80"/>
      <c r="C173" s="106"/>
      <c r="D173" s="80"/>
      <c r="E173" s="81"/>
      <c r="F173" s="81"/>
      <c r="G173" s="81"/>
      <c r="H173" s="81"/>
    </row>
    <row r="174" spans="2:8" ht="12.75">
      <c r="B174" s="80"/>
      <c r="C174" s="106"/>
      <c r="D174" s="80"/>
      <c r="E174" s="81"/>
      <c r="F174" s="81"/>
      <c r="G174" s="81"/>
      <c r="H174" s="81"/>
    </row>
    <row r="175" spans="2:8" ht="12.75">
      <c r="B175" s="80"/>
      <c r="C175" s="106"/>
      <c r="D175" s="80"/>
      <c r="E175" s="81"/>
      <c r="F175" s="81"/>
      <c r="G175" s="81"/>
      <c r="H175" s="81"/>
    </row>
    <row r="176" spans="2:8" ht="12.75">
      <c r="B176" s="80"/>
      <c r="C176" s="106"/>
      <c r="D176" s="80"/>
      <c r="E176" s="81"/>
      <c r="F176" s="81"/>
      <c r="G176" s="81"/>
      <c r="H176" s="81"/>
    </row>
    <row r="177" spans="2:8" ht="12.75">
      <c r="B177" s="80"/>
      <c r="C177" s="106"/>
      <c r="D177" s="80"/>
      <c r="E177" s="81"/>
      <c r="F177" s="81"/>
      <c r="G177" s="81"/>
      <c r="H177" s="81"/>
    </row>
    <row r="178" spans="2:8" ht="12.75">
      <c r="B178" s="80"/>
      <c r="C178" s="106"/>
      <c r="D178" s="80"/>
      <c r="E178" s="81"/>
      <c r="F178" s="81"/>
      <c r="G178" s="81"/>
      <c r="H178" s="81"/>
    </row>
    <row r="179" spans="2:8" ht="12.75">
      <c r="B179" s="80"/>
      <c r="C179" s="106"/>
      <c r="D179" s="80"/>
      <c r="E179" s="81"/>
      <c r="F179" s="81"/>
      <c r="G179" s="81"/>
      <c r="H179" s="81"/>
    </row>
    <row r="180" spans="2:8" ht="12.75">
      <c r="B180" s="80"/>
      <c r="C180" s="106"/>
      <c r="D180" s="80"/>
      <c r="E180" s="81"/>
      <c r="F180" s="81"/>
      <c r="G180" s="81"/>
      <c r="H180" s="81"/>
    </row>
    <row r="181" spans="2:8" ht="12.75">
      <c r="B181" s="80"/>
      <c r="C181" s="106"/>
      <c r="D181" s="80"/>
      <c r="E181" s="81"/>
      <c r="F181" s="81"/>
      <c r="G181" s="81"/>
      <c r="H181" s="81"/>
    </row>
    <row r="182" spans="2:8" ht="12.75">
      <c r="B182" s="80"/>
      <c r="C182" s="106"/>
      <c r="D182" s="80"/>
      <c r="E182" s="81"/>
      <c r="F182" s="81"/>
      <c r="G182" s="81"/>
      <c r="H182" s="81"/>
    </row>
    <row r="183" spans="2:8" ht="12.75">
      <c r="B183" s="80"/>
      <c r="C183" s="106"/>
      <c r="D183" s="80"/>
      <c r="E183" s="81"/>
      <c r="F183" s="81"/>
      <c r="G183" s="81"/>
      <c r="H183" s="81"/>
    </row>
    <row r="184" spans="2:8" ht="12.75">
      <c r="B184" s="80"/>
      <c r="C184" s="106"/>
      <c r="D184" s="80"/>
      <c r="E184" s="81"/>
      <c r="F184" s="81"/>
      <c r="G184" s="81"/>
      <c r="H184" s="81"/>
    </row>
    <row r="185" spans="2:8" ht="12.75">
      <c r="B185" s="80"/>
      <c r="C185" s="106"/>
      <c r="D185" s="80"/>
      <c r="E185" s="81"/>
      <c r="F185" s="81"/>
      <c r="G185" s="81"/>
      <c r="H185" s="81"/>
    </row>
    <row r="186" spans="2:8" ht="12.75">
      <c r="B186" s="80"/>
      <c r="C186" s="106"/>
      <c r="D186" s="80"/>
      <c r="E186" s="81"/>
      <c r="F186" s="81"/>
      <c r="G186" s="81"/>
      <c r="H186" s="81"/>
    </row>
    <row r="187" spans="2:8" ht="12.75">
      <c r="B187" s="80"/>
      <c r="C187" s="106"/>
      <c r="D187" s="80"/>
      <c r="E187" s="81"/>
      <c r="F187" s="81"/>
      <c r="G187" s="81"/>
      <c r="H187" s="81"/>
    </row>
    <row r="188" spans="2:8" ht="12.75">
      <c r="B188" s="80"/>
      <c r="C188" s="106"/>
      <c r="D188" s="80"/>
      <c r="E188" s="81"/>
      <c r="F188" s="81"/>
      <c r="G188" s="81"/>
      <c r="H188" s="81"/>
    </row>
    <row r="189" spans="2:8" ht="12.75">
      <c r="B189" s="80"/>
      <c r="C189" s="106"/>
      <c r="D189" s="80"/>
      <c r="E189" s="81"/>
      <c r="F189" s="81"/>
      <c r="G189" s="81"/>
      <c r="H189" s="81"/>
    </row>
    <row r="190" spans="2:8" ht="12.75">
      <c r="B190" s="80"/>
      <c r="C190" s="106"/>
      <c r="D190" s="80"/>
      <c r="E190" s="81"/>
      <c r="F190" s="81"/>
      <c r="G190" s="81"/>
      <c r="H190" s="81"/>
    </row>
    <row r="191" spans="2:8" ht="12.75">
      <c r="B191" s="80"/>
      <c r="C191" s="106"/>
      <c r="D191" s="80"/>
      <c r="E191" s="81"/>
      <c r="F191" s="81"/>
      <c r="G191" s="81"/>
      <c r="H191" s="81"/>
    </row>
    <row r="192" spans="2:8" ht="12.75">
      <c r="B192" s="80"/>
      <c r="C192" s="106"/>
      <c r="D192" s="80"/>
      <c r="E192" s="81"/>
      <c r="F192" s="81"/>
      <c r="G192" s="81"/>
      <c r="H192" s="81"/>
    </row>
    <row r="193" spans="2:8" ht="12.75">
      <c r="B193" s="80"/>
      <c r="C193" s="106"/>
      <c r="D193" s="80"/>
      <c r="E193" s="81"/>
      <c r="F193" s="81"/>
      <c r="G193" s="81"/>
      <c r="H193" s="81"/>
    </row>
    <row r="194" spans="2:8" ht="12.75">
      <c r="B194" s="80"/>
      <c r="C194" s="106"/>
      <c r="D194" s="80"/>
      <c r="E194" s="81"/>
      <c r="F194" s="81"/>
      <c r="G194" s="81"/>
      <c r="H194" s="81"/>
    </row>
    <row r="195" spans="2:8" ht="12.75">
      <c r="B195" s="80"/>
      <c r="C195" s="106"/>
      <c r="D195" s="80"/>
      <c r="E195" s="81"/>
      <c r="F195" s="81"/>
      <c r="G195" s="81"/>
      <c r="H195" s="81"/>
    </row>
    <row r="196" spans="2:8" ht="12.75">
      <c r="B196" s="80"/>
      <c r="C196" s="106"/>
      <c r="D196" s="80"/>
      <c r="E196" s="81"/>
      <c r="F196" s="81"/>
      <c r="G196" s="81"/>
      <c r="H196" s="81"/>
    </row>
    <row r="197" spans="2:8" ht="12.75">
      <c r="B197" s="80"/>
      <c r="C197" s="106"/>
      <c r="D197" s="80"/>
      <c r="E197" s="81"/>
      <c r="F197" s="81"/>
      <c r="G197" s="81"/>
      <c r="H197" s="81"/>
    </row>
    <row r="198" spans="2:8" ht="12.75">
      <c r="B198" s="80"/>
      <c r="C198" s="106"/>
      <c r="D198" s="80"/>
      <c r="E198" s="81"/>
      <c r="F198" s="81"/>
      <c r="G198" s="81"/>
      <c r="H198" s="81"/>
    </row>
    <row r="199" spans="2:8" ht="12.75">
      <c r="B199" s="80"/>
      <c r="C199" s="106"/>
      <c r="D199" s="80"/>
      <c r="E199" s="81"/>
      <c r="F199" s="81"/>
      <c r="G199" s="81"/>
      <c r="H199" s="81"/>
    </row>
    <row r="200" spans="2:8" ht="12.75">
      <c r="B200" s="80"/>
      <c r="C200" s="106"/>
      <c r="D200" s="80"/>
      <c r="E200" s="81"/>
      <c r="F200" s="81"/>
      <c r="G200" s="81"/>
      <c r="H200" s="81"/>
    </row>
    <row r="201" spans="2:8" ht="12.75">
      <c r="B201" s="80"/>
      <c r="C201" s="106"/>
      <c r="D201" s="80"/>
      <c r="E201" s="81"/>
      <c r="F201" s="81"/>
      <c r="G201" s="81"/>
      <c r="H201" s="81"/>
    </row>
    <row r="202" spans="5:8" ht="12.75">
      <c r="E202" s="81"/>
      <c r="F202" s="81"/>
      <c r="G202" s="81"/>
      <c r="H202" s="81"/>
    </row>
    <row r="203" spans="5:8" ht="12.75">
      <c r="E203" s="81"/>
      <c r="F203" s="81"/>
      <c r="G203" s="81"/>
      <c r="H203" s="81"/>
    </row>
    <row r="204" spans="5:8" ht="12.75">
      <c r="E204" s="81"/>
      <c r="F204" s="81"/>
      <c r="G204" s="81"/>
      <c r="H204" s="81"/>
    </row>
    <row r="205" spans="5:8" ht="12.75">
      <c r="E205" s="81"/>
      <c r="F205" s="81"/>
      <c r="G205" s="81"/>
      <c r="H205" s="81"/>
    </row>
    <row r="206" spans="5:8" ht="12.75">
      <c r="E206" s="81"/>
      <c r="F206" s="81"/>
      <c r="G206" s="81"/>
      <c r="H206" s="81"/>
    </row>
  </sheetData>
  <sheetProtection password="FA9C" sheet="1" objects="1" scenarios="1" formatColumns="0" formatRows="0"/>
  <mergeCells count="3">
    <mergeCell ref="B4:H4"/>
    <mergeCell ref="H12:H16"/>
    <mergeCell ref="F12:F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zoomScalePageLayoutView="0" workbookViewId="0" topLeftCell="A3">
      <selection activeCell="I26" sqref="I26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9.140625" style="0" hidden="1" customWidth="1"/>
  </cols>
  <sheetData>
    <row r="1" spans="1:5" s="281" customFormat="1" ht="11.25" hidden="1">
      <c r="A1" s="280" t="str">
        <f>Заголовок!B7</f>
        <v>Московская область</v>
      </c>
      <c r="B1" s="281" t="s">
        <v>274</v>
      </c>
      <c r="C1" s="281" t="s">
        <v>275</v>
      </c>
      <c r="D1" s="281" t="s">
        <v>276</v>
      </c>
      <c r="E1" s="281" t="s">
        <v>267</v>
      </c>
    </row>
    <row r="2" spans="2:8" s="281" customFormat="1" ht="11.25" hidden="1">
      <c r="B2" s="281" t="s">
        <v>230</v>
      </c>
      <c r="C2" s="281" t="s">
        <v>231</v>
      </c>
      <c r="D2" s="281" t="s">
        <v>232</v>
      </c>
      <c r="E2" s="281" t="s">
        <v>234</v>
      </c>
      <c r="H2" s="281" t="s">
        <v>255</v>
      </c>
    </row>
    <row r="5" spans="2:4" ht="15">
      <c r="B5" s="170" t="s">
        <v>229</v>
      </c>
      <c r="C5" s="3"/>
      <c r="D5" s="3"/>
    </row>
    <row r="9" spans="2:5" ht="25.5">
      <c r="B9" s="171" t="s">
        <v>230</v>
      </c>
      <c r="C9" s="171" t="s">
        <v>231</v>
      </c>
      <c r="D9" s="171" t="s">
        <v>232</v>
      </c>
      <c r="E9" s="174" t="s">
        <v>234</v>
      </c>
    </row>
    <row r="10" spans="2:8" ht="15">
      <c r="B10" s="172" t="s">
        <v>295</v>
      </c>
      <c r="C10" s="173" t="s">
        <v>296</v>
      </c>
      <c r="D10" s="173" t="s">
        <v>298</v>
      </c>
      <c r="E10" s="269" t="s">
        <v>236</v>
      </c>
      <c r="F10" s="176" t="s">
        <v>237</v>
      </c>
      <c r="G10" s="69">
        <f>MATCH(B10,'Сетевые организации'!Z:Z,0)</f>
        <v>21</v>
      </c>
    </row>
    <row r="11" spans="2:5" ht="15">
      <c r="B11" s="320" t="s">
        <v>233</v>
      </c>
      <c r="C11" s="320"/>
      <c r="D11" s="320"/>
      <c r="E11" s="320"/>
    </row>
  </sheetData>
  <sheetProtection password="FA9C" sheet="1" objects="1" scenarios="1" formatColumns="0" formatRows="0"/>
  <mergeCells count="1">
    <mergeCell ref="B11:E11"/>
  </mergeCells>
  <dataValidations count="3">
    <dataValidation type="list" allowBlank="1" showInputMessage="1" showErrorMessage="1" sqref="E10">
      <formula1>DaNet</formula1>
    </dataValidation>
    <dataValidation type="textLength" allowBlank="1" showInputMessage="1" showErrorMessage="1" sqref="C10">
      <formula1>10</formula1>
      <formula2>12</formula2>
    </dataValidation>
    <dataValidation type="textLength" operator="equal" allowBlank="1" showInputMessage="1" showErrorMessage="1" sqref="D10">
      <formula1>9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C69"/>
  <sheetViews>
    <sheetView tabSelected="1" zoomScale="85" zoomScaleNormal="85" zoomScalePageLayoutView="0" workbookViewId="0" topLeftCell="C1">
      <pane ySplit="10" topLeftCell="A11" activePane="bottomLeft" state="frozen"/>
      <selection pane="topLeft" activeCell="A1" sqref="A1"/>
      <selection pane="bottomLeft" activeCell="M39" sqref="M39"/>
    </sheetView>
  </sheetViews>
  <sheetFormatPr defaultColWidth="9.140625" defaultRowHeight="11.25"/>
  <cols>
    <col min="1" max="1" width="9.57421875" style="0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25" width="20.57421875" style="0" hidden="1" customWidth="1"/>
    <col min="26" max="31" width="0" style="0" hidden="1" customWidth="1"/>
  </cols>
  <sheetData>
    <row r="1" spans="1:24" s="281" customFormat="1" ht="11.25" hidden="1">
      <c r="A1" s="280" t="str">
        <f>Заголовок!B7</f>
        <v>Московская область</v>
      </c>
      <c r="E1" s="281" t="s">
        <v>150</v>
      </c>
      <c r="F1" s="281" t="s">
        <v>161</v>
      </c>
      <c r="G1" s="281" t="s">
        <v>162</v>
      </c>
      <c r="H1" s="281" t="s">
        <v>163</v>
      </c>
      <c r="I1" s="281" t="s">
        <v>164</v>
      </c>
      <c r="J1" s="281" t="s">
        <v>165</v>
      </c>
      <c r="K1" s="281" t="s">
        <v>166</v>
      </c>
      <c r="L1" s="281" t="s">
        <v>167</v>
      </c>
      <c r="M1" s="281" t="s">
        <v>169</v>
      </c>
      <c r="N1" s="281" t="s">
        <v>170</v>
      </c>
      <c r="O1" s="281" t="s">
        <v>277</v>
      </c>
      <c r="P1" s="281" t="s">
        <v>278</v>
      </c>
      <c r="Q1" s="281" t="s">
        <v>279</v>
      </c>
      <c r="R1" s="281" t="s">
        <v>280</v>
      </c>
      <c r="S1" s="281" t="s">
        <v>281</v>
      </c>
      <c r="T1" s="281" t="s">
        <v>282</v>
      </c>
      <c r="U1" s="281" t="s">
        <v>283</v>
      </c>
      <c r="V1" s="281" t="s">
        <v>284</v>
      </c>
      <c r="W1" s="281" t="s">
        <v>285</v>
      </c>
      <c r="X1" s="281" t="s">
        <v>286</v>
      </c>
    </row>
    <row r="2" spans="5:24" s="281" customFormat="1" ht="11.25" hidden="1">
      <c r="E2" s="281" t="s">
        <v>168</v>
      </c>
      <c r="F2" s="281" t="s">
        <v>126</v>
      </c>
      <c r="G2" s="281" t="s">
        <v>177</v>
      </c>
      <c r="H2" s="281" t="s">
        <v>178</v>
      </c>
      <c r="I2" s="281" t="s">
        <v>179</v>
      </c>
      <c r="J2" s="281" t="s">
        <v>122</v>
      </c>
      <c r="K2" s="281" t="s">
        <v>127</v>
      </c>
      <c r="L2" s="281" t="s">
        <v>287</v>
      </c>
      <c r="M2" s="281" t="s">
        <v>288</v>
      </c>
      <c r="N2" s="281" t="s">
        <v>198</v>
      </c>
      <c r="O2" s="281" t="s">
        <v>119</v>
      </c>
      <c r="P2" s="281" t="s">
        <v>176</v>
      </c>
      <c r="Q2" s="281" t="s">
        <v>127</v>
      </c>
      <c r="R2" s="281" t="s">
        <v>289</v>
      </c>
      <c r="S2" s="281" t="s">
        <v>290</v>
      </c>
      <c r="T2" s="281" t="s">
        <v>291</v>
      </c>
      <c r="U2" s="281" t="s">
        <v>292</v>
      </c>
      <c r="V2" s="281" t="s">
        <v>198</v>
      </c>
      <c r="W2" s="281" t="s">
        <v>199</v>
      </c>
      <c r="X2" s="281" t="s">
        <v>176</v>
      </c>
    </row>
    <row r="5" spans="1:24" ht="12.75">
      <c r="A5" s="148" t="s">
        <v>209</v>
      </c>
      <c r="B5" s="148"/>
      <c r="C5" s="148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</row>
    <row r="6" spans="1:24" ht="18">
      <c r="A6" s="61"/>
      <c r="B6" s="61"/>
      <c r="C6" s="61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</row>
    <row r="7" spans="1:24" s="1" customFormat="1" ht="12.75" customHeight="1">
      <c r="A7" s="190" t="s">
        <v>120</v>
      </c>
      <c r="B7" s="190"/>
      <c r="C7" s="190"/>
      <c r="D7" s="190" t="s">
        <v>121</v>
      </c>
      <c r="E7" s="325" t="s">
        <v>171</v>
      </c>
      <c r="F7" s="325"/>
      <c r="G7" s="325" t="s">
        <v>175</v>
      </c>
      <c r="H7" s="325"/>
      <c r="I7" s="325"/>
      <c r="J7" s="325" t="s">
        <v>122</v>
      </c>
      <c r="K7" s="325" t="s">
        <v>206</v>
      </c>
      <c r="L7" s="325"/>
      <c r="M7" s="325"/>
      <c r="N7" s="325"/>
      <c r="O7" s="325"/>
      <c r="P7" s="325" t="s">
        <v>176</v>
      </c>
      <c r="Q7" s="326" t="s">
        <v>207</v>
      </c>
      <c r="R7" s="327"/>
      <c r="S7" s="327"/>
      <c r="T7" s="327"/>
      <c r="U7" s="327"/>
      <c r="V7" s="327"/>
      <c r="W7" s="328"/>
      <c r="X7" s="190" t="s">
        <v>176</v>
      </c>
    </row>
    <row r="8" spans="1:24" s="7" customFormat="1" ht="46.5" customHeight="1">
      <c r="A8" s="190"/>
      <c r="B8" s="190"/>
      <c r="C8" s="190"/>
      <c r="D8" s="190"/>
      <c r="E8" s="325" t="s">
        <v>168</v>
      </c>
      <c r="F8" s="325" t="s">
        <v>126</v>
      </c>
      <c r="G8" s="325" t="s">
        <v>177</v>
      </c>
      <c r="H8" s="325" t="s">
        <v>178</v>
      </c>
      <c r="I8" s="325" t="s">
        <v>179</v>
      </c>
      <c r="J8" s="325"/>
      <c r="K8" s="325" t="s">
        <v>127</v>
      </c>
      <c r="L8" s="325" t="s">
        <v>128</v>
      </c>
      <c r="M8" s="325"/>
      <c r="N8" s="325" t="s">
        <v>198</v>
      </c>
      <c r="O8" s="325" t="s">
        <v>119</v>
      </c>
      <c r="P8" s="325"/>
      <c r="Q8" s="329" t="s">
        <v>127</v>
      </c>
      <c r="R8" s="325" t="s">
        <v>200</v>
      </c>
      <c r="S8" s="325"/>
      <c r="T8" s="325" t="s">
        <v>180</v>
      </c>
      <c r="U8" s="325"/>
      <c r="V8" s="325" t="s">
        <v>198</v>
      </c>
      <c r="W8" s="329" t="s">
        <v>199</v>
      </c>
      <c r="X8" s="190"/>
    </row>
    <row r="9" spans="1:24" s="7" customFormat="1" ht="32.25" customHeight="1" thickBot="1">
      <c r="A9" s="190"/>
      <c r="B9" s="190"/>
      <c r="C9" s="190"/>
      <c r="D9" s="190"/>
      <c r="E9" s="325"/>
      <c r="F9" s="325"/>
      <c r="G9" s="325"/>
      <c r="H9" s="325"/>
      <c r="I9" s="325"/>
      <c r="J9" s="325"/>
      <c r="K9" s="325"/>
      <c r="L9" s="190" t="s">
        <v>117</v>
      </c>
      <c r="M9" s="190" t="s">
        <v>118</v>
      </c>
      <c r="N9" s="325"/>
      <c r="O9" s="325"/>
      <c r="P9" s="325"/>
      <c r="Q9" s="330"/>
      <c r="R9" s="192" t="s">
        <v>181</v>
      </c>
      <c r="S9" s="192" t="s">
        <v>182</v>
      </c>
      <c r="T9" s="175" t="s">
        <v>183</v>
      </c>
      <c r="U9" s="175" t="s">
        <v>184</v>
      </c>
      <c r="V9" s="325"/>
      <c r="W9" s="330"/>
      <c r="X9" s="190"/>
    </row>
    <row r="10" spans="1:24" ht="29.25" customHeight="1" hidden="1" thickBot="1">
      <c r="A10" s="164"/>
      <c r="B10" s="163"/>
      <c r="C10" s="163"/>
      <c r="D10" s="146"/>
      <c r="E10" s="235"/>
      <c r="F10" s="235"/>
      <c r="G10" s="235"/>
      <c r="H10" s="235"/>
      <c r="I10" s="235"/>
      <c r="J10" s="146"/>
      <c r="K10" s="146"/>
      <c r="L10" s="146"/>
      <c r="M10" s="146"/>
      <c r="N10" s="146"/>
      <c r="O10" s="146"/>
      <c r="P10" s="146"/>
      <c r="Q10" s="236"/>
      <c r="R10" s="146"/>
      <c r="S10" s="146"/>
      <c r="T10" s="237"/>
      <c r="U10" s="163"/>
      <c r="V10" s="146"/>
      <c r="W10" s="146"/>
      <c r="X10" s="147"/>
    </row>
    <row r="11" spans="1:26" ht="36.75" customHeight="1">
      <c r="A11" s="157" t="s">
        <v>219</v>
      </c>
      <c r="B11" s="177" t="s">
        <v>150</v>
      </c>
      <c r="C11" s="177" t="s">
        <v>185</v>
      </c>
      <c r="D11" s="182" t="s">
        <v>185</v>
      </c>
      <c r="E11" s="149"/>
      <c r="F11" s="149"/>
      <c r="G11" s="149"/>
      <c r="H11" s="149"/>
      <c r="I11" s="149"/>
      <c r="J11" s="195">
        <f aca="true" t="shared" si="0" ref="J11:O11">SUM(J12:J15)</f>
        <v>25942.614</v>
      </c>
      <c r="K11" s="195">
        <f t="shared" si="0"/>
        <v>347.4</v>
      </c>
      <c r="L11" s="195">
        <f t="shared" si="0"/>
        <v>0</v>
      </c>
      <c r="M11" s="195">
        <f t="shared" si="0"/>
        <v>347.4</v>
      </c>
      <c r="N11" s="195">
        <f t="shared" si="0"/>
        <v>0</v>
      </c>
      <c r="O11" s="195">
        <f t="shared" si="0"/>
        <v>0</v>
      </c>
      <c r="P11" s="238"/>
      <c r="Q11" s="195" t="s">
        <v>269</v>
      </c>
      <c r="R11" s="195" t="s">
        <v>269</v>
      </c>
      <c r="S11" s="195" t="s">
        <v>269</v>
      </c>
      <c r="T11" s="195" t="s">
        <v>269</v>
      </c>
      <c r="U11" s="195" t="s">
        <v>269</v>
      </c>
      <c r="V11" s="195" t="s">
        <v>269</v>
      </c>
      <c r="W11" s="195" t="s">
        <v>269</v>
      </c>
      <c r="X11" s="166"/>
      <c r="Z11" t="s">
        <v>160</v>
      </c>
    </row>
    <row r="12" spans="1:26" ht="26.25" customHeight="1">
      <c r="A12" s="165" t="s">
        <v>220</v>
      </c>
      <c r="B12" s="178" t="s">
        <v>151</v>
      </c>
      <c r="C12" s="178" t="s">
        <v>243</v>
      </c>
      <c r="D12" s="161" t="s">
        <v>187</v>
      </c>
      <c r="E12" s="150"/>
      <c r="F12" s="150"/>
      <c r="G12" s="150"/>
      <c r="H12" s="150"/>
      <c r="I12" s="150"/>
      <c r="J12" s="196">
        <f aca="true" t="shared" si="1" ref="J12:O12">SUMIF($A:$A,"=1.1",J$1:J$65536)</f>
        <v>0</v>
      </c>
      <c r="K12" s="196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3"/>
      <c r="Q12" s="196" t="s">
        <v>269</v>
      </c>
      <c r="R12" s="196" t="s">
        <v>269</v>
      </c>
      <c r="S12" s="196" t="s">
        <v>269</v>
      </c>
      <c r="T12" s="196" t="s">
        <v>269</v>
      </c>
      <c r="U12" s="196" t="s">
        <v>269</v>
      </c>
      <c r="V12" s="196" t="s">
        <v>269</v>
      </c>
      <c r="W12" s="196" t="s">
        <v>269</v>
      </c>
      <c r="X12" s="167"/>
      <c r="Z12" t="s">
        <v>160</v>
      </c>
    </row>
    <row r="13" spans="1:26" ht="26.25" customHeight="1">
      <c r="A13" s="158" t="s">
        <v>221</v>
      </c>
      <c r="B13" s="179" t="s">
        <v>154</v>
      </c>
      <c r="C13" s="179" t="s">
        <v>244</v>
      </c>
      <c r="D13" s="161" t="s">
        <v>188</v>
      </c>
      <c r="E13" s="150"/>
      <c r="F13" s="150"/>
      <c r="G13" s="150"/>
      <c r="H13" s="150"/>
      <c r="I13" s="150"/>
      <c r="J13" s="196">
        <f aca="true" t="shared" si="2" ref="J13:O13">SUMIF($A:$A,"=1.2",J$1:J$65536)</f>
        <v>840.489</v>
      </c>
      <c r="K13" s="196">
        <f t="shared" si="2"/>
        <v>0</v>
      </c>
      <c r="L13" s="196">
        <f t="shared" si="2"/>
        <v>0</v>
      </c>
      <c r="M13" s="196">
        <f t="shared" si="2"/>
        <v>0</v>
      </c>
      <c r="N13" s="196">
        <f t="shared" si="2"/>
        <v>0</v>
      </c>
      <c r="O13" s="196">
        <f t="shared" si="2"/>
        <v>0</v>
      </c>
      <c r="P13" s="193"/>
      <c r="Q13" s="196" t="s">
        <v>269</v>
      </c>
      <c r="R13" s="196" t="s">
        <v>269</v>
      </c>
      <c r="S13" s="196" t="s">
        <v>269</v>
      </c>
      <c r="T13" s="196" t="s">
        <v>269</v>
      </c>
      <c r="U13" s="196" t="s">
        <v>269</v>
      </c>
      <c r="V13" s="196" t="s">
        <v>269</v>
      </c>
      <c r="W13" s="196" t="s">
        <v>269</v>
      </c>
      <c r="X13" s="167"/>
      <c r="Z13" t="s">
        <v>160</v>
      </c>
    </row>
    <row r="14" spans="1:26" ht="26.25" customHeight="1">
      <c r="A14" s="159" t="s">
        <v>222</v>
      </c>
      <c r="B14" s="180" t="s">
        <v>155</v>
      </c>
      <c r="C14" s="180" t="s">
        <v>245</v>
      </c>
      <c r="D14" s="161" t="s">
        <v>189</v>
      </c>
      <c r="E14" s="154"/>
      <c r="F14" s="154"/>
      <c r="G14" s="154"/>
      <c r="H14" s="154"/>
      <c r="I14" s="154"/>
      <c r="J14" s="196">
        <f aca="true" t="shared" si="3" ref="J14:O14">SUMIF($A:$A,"=1.3",J$1:J$65536)</f>
        <v>0</v>
      </c>
      <c r="K14" s="196">
        <f t="shared" si="3"/>
        <v>0</v>
      </c>
      <c r="L14" s="196">
        <f t="shared" si="3"/>
        <v>0</v>
      </c>
      <c r="M14" s="196">
        <f t="shared" si="3"/>
        <v>0</v>
      </c>
      <c r="N14" s="196">
        <f t="shared" si="3"/>
        <v>0</v>
      </c>
      <c r="O14" s="196">
        <f t="shared" si="3"/>
        <v>0</v>
      </c>
      <c r="P14" s="194"/>
      <c r="Q14" s="196" t="s">
        <v>269</v>
      </c>
      <c r="R14" s="196" t="s">
        <v>269</v>
      </c>
      <c r="S14" s="196" t="s">
        <v>269</v>
      </c>
      <c r="T14" s="196" t="s">
        <v>269</v>
      </c>
      <c r="U14" s="196" t="s">
        <v>269</v>
      </c>
      <c r="V14" s="196" t="s">
        <v>269</v>
      </c>
      <c r="W14" s="196" t="s">
        <v>269</v>
      </c>
      <c r="X14" s="168"/>
      <c r="Z14" t="s">
        <v>160</v>
      </c>
    </row>
    <row r="15" spans="1:26" ht="26.25" customHeight="1" thickBot="1">
      <c r="A15" s="159" t="s">
        <v>223</v>
      </c>
      <c r="B15" s="180" t="s">
        <v>238</v>
      </c>
      <c r="C15" s="180" t="s">
        <v>246</v>
      </c>
      <c r="D15" s="184" t="s">
        <v>201</v>
      </c>
      <c r="E15" s="154"/>
      <c r="F15" s="154"/>
      <c r="G15" s="154"/>
      <c r="H15" s="154"/>
      <c r="I15" s="154"/>
      <c r="J15" s="196">
        <f aca="true" t="shared" si="4" ref="J15:O15">SUMIF($A:$A,"=1.4",J$1:J$65536)</f>
        <v>25102.125</v>
      </c>
      <c r="K15" s="196">
        <f t="shared" si="4"/>
        <v>347.4</v>
      </c>
      <c r="L15" s="196">
        <f t="shared" si="4"/>
        <v>0</v>
      </c>
      <c r="M15" s="196">
        <f t="shared" si="4"/>
        <v>347.4</v>
      </c>
      <c r="N15" s="196">
        <f t="shared" si="4"/>
        <v>0</v>
      </c>
      <c r="O15" s="196">
        <f t="shared" si="4"/>
        <v>0</v>
      </c>
      <c r="P15" s="194"/>
      <c r="Q15" s="196" t="s">
        <v>269</v>
      </c>
      <c r="R15" s="196" t="s">
        <v>269</v>
      </c>
      <c r="S15" s="196" t="s">
        <v>269</v>
      </c>
      <c r="T15" s="196" t="s">
        <v>269</v>
      </c>
      <c r="U15" s="196" t="s">
        <v>269</v>
      </c>
      <c r="V15" s="196" t="s">
        <v>269</v>
      </c>
      <c r="W15" s="196" t="s">
        <v>269</v>
      </c>
      <c r="X15" s="168"/>
      <c r="Z15" t="s">
        <v>160</v>
      </c>
    </row>
    <row r="16" spans="1:26" ht="26.25" customHeight="1">
      <c r="A16" s="185" t="s">
        <v>224</v>
      </c>
      <c r="B16" s="186" t="s">
        <v>161</v>
      </c>
      <c r="C16" s="186" t="s">
        <v>186</v>
      </c>
      <c r="D16" s="182" t="s">
        <v>186</v>
      </c>
      <c r="E16" s="187"/>
      <c r="F16" s="187"/>
      <c r="G16" s="187"/>
      <c r="H16" s="187"/>
      <c r="I16" s="187"/>
      <c r="J16" s="195" t="s">
        <v>269</v>
      </c>
      <c r="K16" s="195" t="s">
        <v>269</v>
      </c>
      <c r="L16" s="195" t="s">
        <v>269</v>
      </c>
      <c r="M16" s="195" t="s">
        <v>269</v>
      </c>
      <c r="N16" s="195" t="s">
        <v>269</v>
      </c>
      <c r="O16" s="195" t="s">
        <v>269</v>
      </c>
      <c r="P16" s="239"/>
      <c r="Q16" s="195">
        <f aca="true" t="shared" si="5" ref="Q16:W16">SUM(Q17:Q20)</f>
        <v>0</v>
      </c>
      <c r="R16" s="195">
        <f t="shared" si="5"/>
        <v>0</v>
      </c>
      <c r="S16" s="195">
        <f t="shared" si="5"/>
        <v>0</v>
      </c>
      <c r="T16" s="195">
        <f t="shared" si="5"/>
        <v>0</v>
      </c>
      <c r="U16" s="195">
        <f t="shared" si="5"/>
        <v>0</v>
      </c>
      <c r="V16" s="195">
        <f t="shared" si="5"/>
        <v>0</v>
      </c>
      <c r="W16" s="195">
        <f t="shared" si="5"/>
        <v>0</v>
      </c>
      <c r="X16" s="188"/>
      <c r="Z16" t="s">
        <v>160</v>
      </c>
    </row>
    <row r="17" spans="1:26" ht="26.25" customHeight="1">
      <c r="A17" s="158" t="s">
        <v>225</v>
      </c>
      <c r="B17" s="179" t="s">
        <v>239</v>
      </c>
      <c r="C17" s="179" t="s">
        <v>243</v>
      </c>
      <c r="D17" s="161" t="s">
        <v>187</v>
      </c>
      <c r="E17" s="150"/>
      <c r="F17" s="150"/>
      <c r="G17" s="150"/>
      <c r="H17" s="150"/>
      <c r="I17" s="150"/>
      <c r="J17" s="196" t="s">
        <v>269</v>
      </c>
      <c r="K17" s="196" t="s">
        <v>269</v>
      </c>
      <c r="L17" s="196" t="s">
        <v>269</v>
      </c>
      <c r="M17" s="196" t="s">
        <v>269</v>
      </c>
      <c r="N17" s="196" t="s">
        <v>269</v>
      </c>
      <c r="O17" s="196" t="s">
        <v>269</v>
      </c>
      <c r="P17" s="193"/>
      <c r="Q17" s="196">
        <f aca="true" t="shared" si="6" ref="Q17:W17">SUMIF($A:$A,"=1.1",Q$1:Q$65536)</f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6">
        <f t="shared" si="6"/>
        <v>0</v>
      </c>
      <c r="X17" s="167"/>
      <c r="Z17" t="s">
        <v>160</v>
      </c>
    </row>
    <row r="18" spans="1:26" ht="26.25" customHeight="1">
      <c r="A18" s="158" t="s">
        <v>226</v>
      </c>
      <c r="B18" s="179" t="s">
        <v>240</v>
      </c>
      <c r="C18" s="179" t="s">
        <v>244</v>
      </c>
      <c r="D18" s="161" t="s">
        <v>188</v>
      </c>
      <c r="E18" s="150"/>
      <c r="F18" s="150"/>
      <c r="G18" s="150"/>
      <c r="H18" s="150"/>
      <c r="I18" s="150"/>
      <c r="J18" s="196" t="s">
        <v>269</v>
      </c>
      <c r="K18" s="196" t="s">
        <v>269</v>
      </c>
      <c r="L18" s="196" t="s">
        <v>269</v>
      </c>
      <c r="M18" s="196" t="s">
        <v>269</v>
      </c>
      <c r="N18" s="196" t="s">
        <v>269</v>
      </c>
      <c r="O18" s="196" t="s">
        <v>269</v>
      </c>
      <c r="P18" s="193"/>
      <c r="Q18" s="196">
        <f aca="true" t="shared" si="7" ref="Q18:W18">SUMIF($A:$A,"=1.2",Q$1:Q$65536)</f>
        <v>0</v>
      </c>
      <c r="R18" s="196">
        <f t="shared" si="7"/>
        <v>0</v>
      </c>
      <c r="S18" s="196">
        <f t="shared" si="7"/>
        <v>0</v>
      </c>
      <c r="T18" s="196">
        <f t="shared" si="7"/>
        <v>0</v>
      </c>
      <c r="U18" s="196">
        <f t="shared" si="7"/>
        <v>0</v>
      </c>
      <c r="V18" s="196">
        <f t="shared" si="7"/>
        <v>0</v>
      </c>
      <c r="W18" s="196">
        <f t="shared" si="7"/>
        <v>0</v>
      </c>
      <c r="X18" s="167"/>
      <c r="Z18" t="s">
        <v>160</v>
      </c>
    </row>
    <row r="19" spans="1:26" ht="26.25" customHeight="1">
      <c r="A19" s="159" t="s">
        <v>227</v>
      </c>
      <c r="B19" s="180" t="s">
        <v>241</v>
      </c>
      <c r="C19" s="180" t="s">
        <v>245</v>
      </c>
      <c r="D19" s="161" t="s">
        <v>189</v>
      </c>
      <c r="E19" s="154"/>
      <c r="F19" s="154"/>
      <c r="G19" s="154"/>
      <c r="H19" s="154"/>
      <c r="I19" s="154"/>
      <c r="J19" s="196" t="s">
        <v>269</v>
      </c>
      <c r="K19" s="196" t="s">
        <v>269</v>
      </c>
      <c r="L19" s="196" t="s">
        <v>269</v>
      </c>
      <c r="M19" s="196" t="s">
        <v>269</v>
      </c>
      <c r="N19" s="196" t="s">
        <v>269</v>
      </c>
      <c r="O19" s="196" t="s">
        <v>269</v>
      </c>
      <c r="P19" s="194"/>
      <c r="Q19" s="196">
        <f aca="true" t="shared" si="8" ref="Q19:W19">SUMIF($A:$A,"=1.3",Q$1:Q$65536)</f>
        <v>0</v>
      </c>
      <c r="R19" s="196">
        <f t="shared" si="8"/>
        <v>0</v>
      </c>
      <c r="S19" s="196">
        <f t="shared" si="8"/>
        <v>0</v>
      </c>
      <c r="T19" s="196">
        <f t="shared" si="8"/>
        <v>0</v>
      </c>
      <c r="U19" s="196">
        <f t="shared" si="8"/>
        <v>0</v>
      </c>
      <c r="V19" s="196">
        <f t="shared" si="8"/>
        <v>0</v>
      </c>
      <c r="W19" s="196">
        <f t="shared" si="8"/>
        <v>0</v>
      </c>
      <c r="X19" s="168"/>
      <c r="Z19" t="s">
        <v>160</v>
      </c>
    </row>
    <row r="20" spans="1:26" ht="26.25" customHeight="1" thickBot="1">
      <c r="A20" s="160" t="s">
        <v>228</v>
      </c>
      <c r="B20" s="181" t="s">
        <v>242</v>
      </c>
      <c r="C20" s="181" t="s">
        <v>246</v>
      </c>
      <c r="D20" s="152" t="s">
        <v>201</v>
      </c>
      <c r="E20" s="151"/>
      <c r="F20" s="151"/>
      <c r="G20" s="151"/>
      <c r="H20" s="151"/>
      <c r="I20" s="151"/>
      <c r="J20" s="197" t="s">
        <v>269</v>
      </c>
      <c r="K20" s="197" t="s">
        <v>269</v>
      </c>
      <c r="L20" s="197" t="s">
        <v>269</v>
      </c>
      <c r="M20" s="197" t="s">
        <v>269</v>
      </c>
      <c r="N20" s="197" t="s">
        <v>269</v>
      </c>
      <c r="O20" s="197" t="s">
        <v>269</v>
      </c>
      <c r="P20" s="240"/>
      <c r="Q20" s="197">
        <f aca="true" t="shared" si="9" ref="Q20:W20">SUMIF($A:$A,"=1.4",Q$1:Q$65536)</f>
        <v>0</v>
      </c>
      <c r="R20" s="197">
        <f t="shared" si="9"/>
        <v>0</v>
      </c>
      <c r="S20" s="197">
        <f t="shared" si="9"/>
        <v>0</v>
      </c>
      <c r="T20" s="197">
        <f t="shared" si="9"/>
        <v>0</v>
      </c>
      <c r="U20" s="197">
        <f t="shared" si="9"/>
        <v>0</v>
      </c>
      <c r="V20" s="197">
        <f t="shared" si="9"/>
        <v>0</v>
      </c>
      <c r="W20" s="197">
        <f t="shared" si="9"/>
        <v>0</v>
      </c>
      <c r="X20" s="169"/>
      <c r="Z20" t="s">
        <v>160</v>
      </c>
    </row>
    <row r="21" spans="1:29" ht="15">
      <c r="A21" s="282" t="str">
        <f>Справочник!$B$10</f>
        <v>ЗАО "Чеховская электросеть"</v>
      </c>
      <c r="B21" s="252"/>
      <c r="C21" s="252"/>
      <c r="D21" s="253"/>
      <c r="E21" s="283" t="str">
        <f>Справочник!$E$10</f>
        <v>Нет</v>
      </c>
      <c r="F21" s="284" t="str">
        <f>Справочник!$C$10</f>
        <v>5048082096</v>
      </c>
      <c r="G21" s="254"/>
      <c r="H21" s="254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6"/>
      <c r="Y21" s="26">
        <v>1</v>
      </c>
      <c r="Z21" s="26" t="str">
        <f>A21</f>
        <v>ЗАО "Чеховская электросеть"</v>
      </c>
      <c r="AA21" s="26"/>
      <c r="AB21" s="26" t="str">
        <f>E21</f>
        <v>Нет</v>
      </c>
      <c r="AC21" s="26" t="str">
        <f>F21</f>
        <v>5048082096</v>
      </c>
    </row>
    <row r="22" spans="1:29" ht="22.5">
      <c r="A22" s="241" t="s">
        <v>251</v>
      </c>
      <c r="B22" s="207" t="s">
        <v>151</v>
      </c>
      <c r="C22" s="207" t="s">
        <v>243</v>
      </c>
      <c r="D22" s="214" t="s">
        <v>187</v>
      </c>
      <c r="E22" s="228"/>
      <c r="F22" s="229"/>
      <c r="G22" s="229"/>
      <c r="H22" s="229"/>
      <c r="I22" s="230"/>
      <c r="J22" s="226">
        <f>SUMIF($A22:$A26,"=1.1.",J22:J26)</f>
        <v>0</v>
      </c>
      <c r="K22" s="227">
        <f>SUM(L22:O22)</f>
        <v>0</v>
      </c>
      <c r="L22" s="227">
        <f>SUMIF($A22:$A26,"=1.1.",L22:L26)</f>
        <v>0</v>
      </c>
      <c r="M22" s="227">
        <f>SUMIF($A22:$A26,"=1.1.",M22:M26)</f>
        <v>0</v>
      </c>
      <c r="N22" s="227">
        <f>SUMIF($A22:$A26,"=1.1.",N22:N26)</f>
        <v>0</v>
      </c>
      <c r="O22" s="227">
        <f>SUMIF($A22:$A26,"=1.1.",O22:O26)</f>
        <v>0</v>
      </c>
      <c r="P22" s="231"/>
      <c r="Q22" s="212">
        <f>SUM(R22:W22)</f>
        <v>0</v>
      </c>
      <c r="R22" s="227">
        <f aca="true" t="shared" si="10" ref="R22:W22">SUMIF($A22:$A26,"=1.1.",R22:R26)</f>
        <v>0</v>
      </c>
      <c r="S22" s="227">
        <f t="shared" si="10"/>
        <v>0</v>
      </c>
      <c r="T22" s="227">
        <f t="shared" si="10"/>
        <v>0</v>
      </c>
      <c r="U22" s="227">
        <f t="shared" si="10"/>
        <v>0</v>
      </c>
      <c r="V22" s="227">
        <f t="shared" si="10"/>
        <v>0</v>
      </c>
      <c r="W22" s="227">
        <f t="shared" si="10"/>
        <v>0</v>
      </c>
      <c r="X22" s="242"/>
      <c r="Y22" s="26"/>
      <c r="Z22" s="26" t="str">
        <f>A21</f>
        <v>ЗАО "Чеховская электросеть"</v>
      </c>
      <c r="AA22" s="26" t="str">
        <f>D22</f>
        <v>Достройка, дооборудование, модернизация*</v>
      </c>
      <c r="AB22" s="26" t="str">
        <f>E21</f>
        <v>Нет</v>
      </c>
      <c r="AC22" s="26" t="str">
        <f>F21</f>
        <v>5048082096</v>
      </c>
    </row>
    <row r="23" spans="1:29" ht="21">
      <c r="A23" s="198" t="s">
        <v>220</v>
      </c>
      <c r="B23" s="199" t="s">
        <v>151</v>
      </c>
      <c r="C23" s="199" t="s">
        <v>243</v>
      </c>
      <c r="D23" s="204"/>
      <c r="E23" s="191"/>
      <c r="F23" s="191"/>
      <c r="G23" s="191"/>
      <c r="H23" s="191"/>
      <c r="I23" s="191"/>
      <c r="J23" s="217"/>
      <c r="K23" s="211">
        <f>SUM(L23:O23)</f>
        <v>0</v>
      </c>
      <c r="L23" s="217"/>
      <c r="M23" s="217"/>
      <c r="N23" s="217"/>
      <c r="O23" s="217"/>
      <c r="P23" s="221"/>
      <c r="Q23" s="211">
        <f>SUM(R23:W23)</f>
        <v>0</v>
      </c>
      <c r="R23" s="285"/>
      <c r="S23" s="285"/>
      <c r="T23" s="285"/>
      <c r="U23" s="285"/>
      <c r="V23" s="285"/>
      <c r="W23" s="285"/>
      <c r="X23" s="286" t="s">
        <v>255</v>
      </c>
      <c r="Y23" s="26"/>
      <c r="Z23" s="26" t="str">
        <f>Z22</f>
        <v>ЗАО "Чеховская электросеть"</v>
      </c>
      <c r="AA23" s="26">
        <f>D23</f>
        <v>0</v>
      </c>
      <c r="AB23" s="26" t="str">
        <f aca="true" t="shared" si="11" ref="AB23:AC25">AB22</f>
        <v>Нет</v>
      </c>
      <c r="AC23" s="26" t="str">
        <f t="shared" si="11"/>
        <v>5048082096</v>
      </c>
    </row>
    <row r="24" spans="1:29" ht="21">
      <c r="A24" s="198" t="s">
        <v>220</v>
      </c>
      <c r="B24" s="199" t="s">
        <v>151</v>
      </c>
      <c r="C24" s="199" t="s">
        <v>243</v>
      </c>
      <c r="D24" s="204"/>
      <c r="E24" s="191"/>
      <c r="F24" s="191"/>
      <c r="G24" s="191"/>
      <c r="H24" s="191"/>
      <c r="I24" s="191"/>
      <c r="J24" s="217"/>
      <c r="K24" s="211">
        <f>SUM(L24:O24)</f>
        <v>0</v>
      </c>
      <c r="L24" s="217"/>
      <c r="M24" s="217"/>
      <c r="N24" s="217"/>
      <c r="O24" s="217"/>
      <c r="P24" s="221"/>
      <c r="Q24" s="211">
        <f>SUM(R24:W24)</f>
        <v>0</v>
      </c>
      <c r="R24" s="285"/>
      <c r="S24" s="285"/>
      <c r="T24" s="285"/>
      <c r="U24" s="285"/>
      <c r="V24" s="285"/>
      <c r="W24" s="285"/>
      <c r="X24" s="286" t="s">
        <v>255</v>
      </c>
      <c r="Y24" s="26"/>
      <c r="Z24" s="26" t="str">
        <f>Z23</f>
        <v>ЗАО "Чеховская электросеть"</v>
      </c>
      <c r="AA24" s="26">
        <f>D24</f>
        <v>0</v>
      </c>
      <c r="AB24" s="26" t="str">
        <f t="shared" si="11"/>
        <v>Нет</v>
      </c>
      <c r="AC24" s="26" t="str">
        <f t="shared" si="11"/>
        <v>5048082096</v>
      </c>
    </row>
    <row r="25" spans="1:29" ht="21">
      <c r="A25" s="198" t="s">
        <v>220</v>
      </c>
      <c r="B25" s="199" t="s">
        <v>151</v>
      </c>
      <c r="C25" s="199" t="s">
        <v>243</v>
      </c>
      <c r="D25" s="204"/>
      <c r="E25" s="191"/>
      <c r="F25" s="191"/>
      <c r="G25" s="191"/>
      <c r="H25" s="191"/>
      <c r="I25" s="191"/>
      <c r="J25" s="217"/>
      <c r="K25" s="211">
        <f>SUM(L25:O25)</f>
        <v>0</v>
      </c>
      <c r="L25" s="217"/>
      <c r="M25" s="217"/>
      <c r="N25" s="217"/>
      <c r="O25" s="217"/>
      <c r="P25" s="221"/>
      <c r="Q25" s="211">
        <f>SUM(R25:W25)</f>
        <v>0</v>
      </c>
      <c r="R25" s="285"/>
      <c r="S25" s="285"/>
      <c r="T25" s="285"/>
      <c r="U25" s="285"/>
      <c r="V25" s="285"/>
      <c r="W25" s="285"/>
      <c r="X25" s="286" t="s">
        <v>255</v>
      </c>
      <c r="Y25" s="26"/>
      <c r="Z25" s="26" t="str">
        <f>Z24</f>
        <v>ЗАО "Чеховская электросеть"</v>
      </c>
      <c r="AA25" s="26">
        <f>D25</f>
        <v>0</v>
      </c>
      <c r="AB25" s="26" t="str">
        <f t="shared" si="11"/>
        <v>Нет</v>
      </c>
      <c r="AC25" s="26" t="str">
        <f t="shared" si="11"/>
        <v>5048082096</v>
      </c>
    </row>
    <row r="26" spans="1:29" ht="15">
      <c r="A26" s="321" t="s">
        <v>247</v>
      </c>
      <c r="B26" s="322"/>
      <c r="C26" s="322"/>
      <c r="D26" s="322"/>
      <c r="E26" s="322"/>
      <c r="F26" s="322"/>
      <c r="G26" s="322"/>
      <c r="H26" s="322"/>
      <c r="I26" s="322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43"/>
      <c r="Y26" s="26"/>
      <c r="Z26" s="26" t="str">
        <f>A21</f>
        <v>ЗАО "Чеховская электросеть"</v>
      </c>
      <c r="AA26" s="26"/>
      <c r="AB26" s="26" t="str">
        <f>E21</f>
        <v>Нет</v>
      </c>
      <c r="AC26" s="26" t="str">
        <f>F21</f>
        <v>5048082096</v>
      </c>
    </row>
    <row r="27" spans="1:29" ht="45.75" customHeight="1">
      <c r="A27" s="244" t="s">
        <v>252</v>
      </c>
      <c r="B27" s="208" t="s">
        <v>154</v>
      </c>
      <c r="C27" s="208" t="s">
        <v>244</v>
      </c>
      <c r="D27" s="209" t="s">
        <v>188</v>
      </c>
      <c r="E27" s="232"/>
      <c r="F27" s="233"/>
      <c r="G27" s="233"/>
      <c r="H27" s="233"/>
      <c r="I27" s="234"/>
      <c r="J27" s="211">
        <f>SUMIF($A27:$A31,"=1.2.",J27:J31)</f>
        <v>840.489</v>
      </c>
      <c r="K27" s="211">
        <f>SUM(L27:O27)</f>
        <v>0</v>
      </c>
      <c r="L27" s="211">
        <f>SUMIF($A27:$A31,"=1.2.",L27:L31)</f>
        <v>0</v>
      </c>
      <c r="M27" s="211">
        <f>SUMIF($A27:$A31,"=1.2.",M27:M31)</f>
        <v>0</v>
      </c>
      <c r="N27" s="211">
        <f>SUMIF($A27:$A31,"=1.2.",N27:N31)</f>
        <v>0</v>
      </c>
      <c r="O27" s="211">
        <f>SUMIF($A27:$A31,"=1.2.",O27:O31)</f>
        <v>0</v>
      </c>
      <c r="P27" s="231"/>
      <c r="Q27" s="212">
        <f>SUM(R27:W27)</f>
        <v>0</v>
      </c>
      <c r="R27" s="211">
        <f aca="true" t="shared" si="12" ref="R27:W27">SUMIF($A27:$A31,"=1.2.",R27:R31)</f>
        <v>0</v>
      </c>
      <c r="S27" s="211">
        <f t="shared" si="12"/>
        <v>0</v>
      </c>
      <c r="T27" s="211">
        <f t="shared" si="12"/>
        <v>0</v>
      </c>
      <c r="U27" s="211">
        <f t="shared" si="12"/>
        <v>0</v>
      </c>
      <c r="V27" s="211">
        <f t="shared" si="12"/>
        <v>0</v>
      </c>
      <c r="W27" s="211">
        <f t="shared" si="12"/>
        <v>0</v>
      </c>
      <c r="X27" s="245"/>
      <c r="Y27" s="26"/>
      <c r="Z27" s="26" t="str">
        <f>A21</f>
        <v>ЗАО "Чеховская электросеть"</v>
      </c>
      <c r="AA27" s="26" t="str">
        <f>D27</f>
        <v>Реконструкция**</v>
      </c>
      <c r="AB27" s="26" t="str">
        <f>E21</f>
        <v>Нет</v>
      </c>
      <c r="AC27" s="26" t="str">
        <f>F21</f>
        <v>5048082096</v>
      </c>
    </row>
    <row r="28" spans="1:29" ht="33.75">
      <c r="A28" s="183" t="s">
        <v>221</v>
      </c>
      <c r="B28" s="200" t="s">
        <v>154</v>
      </c>
      <c r="C28" s="200" t="s">
        <v>244</v>
      </c>
      <c r="D28" s="204" t="s">
        <v>299</v>
      </c>
      <c r="E28" s="191" t="s">
        <v>303</v>
      </c>
      <c r="F28" s="290" t="s">
        <v>304</v>
      </c>
      <c r="G28" s="191" t="s">
        <v>305</v>
      </c>
      <c r="H28" s="290" t="s">
        <v>304</v>
      </c>
      <c r="I28" s="191" t="s">
        <v>306</v>
      </c>
      <c r="J28" s="217">
        <v>840.489</v>
      </c>
      <c r="K28" s="211">
        <f>SUM(L28:O28)</f>
        <v>0</v>
      </c>
      <c r="L28" s="217"/>
      <c r="M28" s="217"/>
      <c r="N28" s="222"/>
      <c r="O28" s="216"/>
      <c r="P28" s="223"/>
      <c r="Q28" s="211">
        <f>SUM(R28:W28)</f>
        <v>0</v>
      </c>
      <c r="R28" s="287"/>
      <c r="S28" s="287"/>
      <c r="T28" s="285"/>
      <c r="U28" s="285"/>
      <c r="V28" s="287"/>
      <c r="W28" s="287"/>
      <c r="X28" s="286" t="s">
        <v>255</v>
      </c>
      <c r="Y28" s="26"/>
      <c r="Z28" s="26" t="str">
        <f>Z27</f>
        <v>ЗАО "Чеховская электросеть"</v>
      </c>
      <c r="AA28" s="26" t="str">
        <f>D28</f>
        <v>Реконструкция ВЛ-0,4кВ и КТП-10-40(400кВА) ул.Луговая, ул. Водопроводная.</v>
      </c>
      <c r="AB28" s="26" t="str">
        <f aca="true" t="shared" si="13" ref="AB28:AC30">AB27</f>
        <v>Нет</v>
      </c>
      <c r="AC28" s="26" t="str">
        <f t="shared" si="13"/>
        <v>5048082096</v>
      </c>
    </row>
    <row r="29" spans="1:29" ht="12.75">
      <c r="A29" s="183" t="s">
        <v>221</v>
      </c>
      <c r="B29" s="200" t="s">
        <v>154</v>
      </c>
      <c r="C29" s="200" t="s">
        <v>244</v>
      </c>
      <c r="D29" s="204"/>
      <c r="E29" s="191"/>
      <c r="F29" s="191"/>
      <c r="G29" s="191"/>
      <c r="H29" s="191"/>
      <c r="I29" s="191"/>
      <c r="J29" s="217"/>
      <c r="K29" s="211">
        <f>SUM(L29:O29)</f>
        <v>0</v>
      </c>
      <c r="L29" s="217"/>
      <c r="M29" s="217"/>
      <c r="N29" s="222"/>
      <c r="O29" s="216"/>
      <c r="P29" s="223"/>
      <c r="Q29" s="211">
        <f>SUM(R29:W29)</f>
        <v>0</v>
      </c>
      <c r="R29" s="287"/>
      <c r="S29" s="287"/>
      <c r="T29" s="285"/>
      <c r="U29" s="285"/>
      <c r="V29" s="287"/>
      <c r="W29" s="287"/>
      <c r="X29" s="286" t="s">
        <v>255</v>
      </c>
      <c r="Y29" s="26"/>
      <c r="Z29" s="26" t="str">
        <f>Z28</f>
        <v>ЗАО "Чеховская электросеть"</v>
      </c>
      <c r="AA29" s="26">
        <f>D29</f>
        <v>0</v>
      </c>
      <c r="AB29" s="26" t="str">
        <f t="shared" si="13"/>
        <v>Нет</v>
      </c>
      <c r="AC29" s="26" t="str">
        <f t="shared" si="13"/>
        <v>5048082096</v>
      </c>
    </row>
    <row r="30" spans="1:29" ht="12.75">
      <c r="A30" s="183" t="s">
        <v>221</v>
      </c>
      <c r="B30" s="200" t="s">
        <v>154</v>
      </c>
      <c r="C30" s="200" t="s">
        <v>244</v>
      </c>
      <c r="D30" s="204"/>
      <c r="E30" s="191"/>
      <c r="F30" s="191"/>
      <c r="G30" s="191"/>
      <c r="H30" s="191"/>
      <c r="I30" s="191"/>
      <c r="J30" s="217"/>
      <c r="K30" s="211">
        <f>SUM(L30:O30)</f>
        <v>0</v>
      </c>
      <c r="L30" s="217"/>
      <c r="M30" s="217"/>
      <c r="N30" s="222"/>
      <c r="O30" s="216"/>
      <c r="P30" s="223"/>
      <c r="Q30" s="211">
        <f>SUM(R30:W30)</f>
        <v>0</v>
      </c>
      <c r="R30" s="287"/>
      <c r="S30" s="287"/>
      <c r="T30" s="285"/>
      <c r="U30" s="285"/>
      <c r="V30" s="287"/>
      <c r="W30" s="287"/>
      <c r="X30" s="286" t="s">
        <v>255</v>
      </c>
      <c r="Y30" s="26"/>
      <c r="Z30" s="26" t="str">
        <f>Z29</f>
        <v>ЗАО "Чеховская электросеть"</v>
      </c>
      <c r="AA30" s="26">
        <f>D30</f>
        <v>0</v>
      </c>
      <c r="AB30" s="26" t="str">
        <f t="shared" si="13"/>
        <v>Нет</v>
      </c>
      <c r="AC30" s="26" t="str">
        <f t="shared" si="13"/>
        <v>5048082096</v>
      </c>
    </row>
    <row r="31" spans="1:29" ht="15">
      <c r="A31" s="321" t="s">
        <v>249</v>
      </c>
      <c r="B31" s="322"/>
      <c r="C31" s="322"/>
      <c r="D31" s="322"/>
      <c r="E31" s="322"/>
      <c r="F31" s="322"/>
      <c r="G31" s="322"/>
      <c r="H31" s="322"/>
      <c r="I31" s="322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43"/>
      <c r="Y31" s="26"/>
      <c r="Z31" s="26" t="str">
        <f>A21</f>
        <v>ЗАО "Чеховская электросеть"</v>
      </c>
      <c r="AA31" s="26"/>
      <c r="AB31" s="26" t="str">
        <f>E21</f>
        <v>Нет</v>
      </c>
      <c r="AC31" s="26" t="str">
        <f>F21</f>
        <v>5048082096</v>
      </c>
    </row>
    <row r="32" spans="1:29" ht="22.5">
      <c r="A32" s="241" t="s">
        <v>253</v>
      </c>
      <c r="B32" s="201" t="s">
        <v>155</v>
      </c>
      <c r="C32" s="201" t="s">
        <v>245</v>
      </c>
      <c r="D32" s="202" t="s">
        <v>189</v>
      </c>
      <c r="E32" s="232"/>
      <c r="F32" s="233"/>
      <c r="G32" s="233"/>
      <c r="H32" s="233"/>
      <c r="I32" s="234"/>
      <c r="J32" s="211">
        <f>SUMIF($A32:$A36,"=1.3.",J32:J36)</f>
        <v>0</v>
      </c>
      <c r="K32" s="211">
        <f>SUM(L32:O32)</f>
        <v>0</v>
      </c>
      <c r="L32" s="211">
        <f>SUMIF($A32:$A36,"=1.3.",L32:L36)</f>
        <v>0</v>
      </c>
      <c r="M32" s="211">
        <f>SUMIF($A32:$A36,"=1.3.",M32:M36)</f>
        <v>0</v>
      </c>
      <c r="N32" s="211">
        <f>SUMIF($A32:$A36,"=1.3.",N32:N36)</f>
        <v>0</v>
      </c>
      <c r="O32" s="211">
        <f>SUMIF($A32:$A36,"=1.3.",O32:O36)</f>
        <v>0</v>
      </c>
      <c r="P32" s="231"/>
      <c r="Q32" s="212">
        <f>SUM(R32:W32)</f>
        <v>0</v>
      </c>
      <c r="R32" s="211">
        <f aca="true" t="shared" si="14" ref="R32:W32">SUMIF($A32:$A36,"=1.3.",R32:R36)</f>
        <v>0</v>
      </c>
      <c r="S32" s="211">
        <f t="shared" si="14"/>
        <v>0</v>
      </c>
      <c r="T32" s="211">
        <f t="shared" si="14"/>
        <v>0</v>
      </c>
      <c r="U32" s="211">
        <f t="shared" si="14"/>
        <v>0</v>
      </c>
      <c r="V32" s="211">
        <f t="shared" si="14"/>
        <v>0</v>
      </c>
      <c r="W32" s="211">
        <f t="shared" si="14"/>
        <v>0</v>
      </c>
      <c r="X32" s="246"/>
      <c r="Y32" s="26"/>
      <c r="Z32" s="26" t="str">
        <f>A21</f>
        <v>ЗАО "Чеховская электросеть"</v>
      </c>
      <c r="AA32" s="26" t="str">
        <f>D32</f>
        <v>Техническое перевооружение***</v>
      </c>
      <c r="AB32" s="26" t="str">
        <f>E21</f>
        <v>Нет</v>
      </c>
      <c r="AC32" s="26" t="str">
        <f>F21</f>
        <v>5048082096</v>
      </c>
    </row>
    <row r="33" spans="1:29" ht="21">
      <c r="A33" s="184" t="s">
        <v>222</v>
      </c>
      <c r="B33" s="201" t="s">
        <v>155</v>
      </c>
      <c r="C33" s="201" t="s">
        <v>245</v>
      </c>
      <c r="D33" s="205"/>
      <c r="E33" s="189"/>
      <c r="F33" s="189"/>
      <c r="G33" s="189"/>
      <c r="H33" s="189"/>
      <c r="I33" s="189"/>
      <c r="J33" s="213"/>
      <c r="K33" s="211">
        <f>SUM(L33:O33)</f>
        <v>0</v>
      </c>
      <c r="L33" s="213"/>
      <c r="M33" s="213"/>
      <c r="N33" s="224"/>
      <c r="O33" s="218"/>
      <c r="P33" s="225"/>
      <c r="Q33" s="211">
        <f>SUM(R33:W33)</f>
        <v>0</v>
      </c>
      <c r="R33" s="288"/>
      <c r="S33" s="288"/>
      <c r="T33" s="211"/>
      <c r="U33" s="211"/>
      <c r="V33" s="288"/>
      <c r="W33" s="288"/>
      <c r="X33" s="289" t="s">
        <v>255</v>
      </c>
      <c r="Y33" s="26"/>
      <c r="Z33" s="26" t="str">
        <f>Z32</f>
        <v>ЗАО "Чеховская электросеть"</v>
      </c>
      <c r="AA33" s="26">
        <f>D33</f>
        <v>0</v>
      </c>
      <c r="AB33" s="26" t="str">
        <f aca="true" t="shared" si="15" ref="AB33:AC35">AB32</f>
        <v>Нет</v>
      </c>
      <c r="AC33" s="26" t="str">
        <f t="shared" si="15"/>
        <v>5048082096</v>
      </c>
    </row>
    <row r="34" spans="1:29" ht="21">
      <c r="A34" s="184" t="s">
        <v>222</v>
      </c>
      <c r="B34" s="201" t="s">
        <v>155</v>
      </c>
      <c r="C34" s="201" t="s">
        <v>245</v>
      </c>
      <c r="D34" s="205"/>
      <c r="E34" s="189"/>
      <c r="F34" s="189"/>
      <c r="G34" s="189"/>
      <c r="H34" s="189"/>
      <c r="I34" s="189"/>
      <c r="J34" s="213"/>
      <c r="K34" s="211">
        <f>SUM(L34:O34)</f>
        <v>0</v>
      </c>
      <c r="L34" s="213"/>
      <c r="M34" s="213"/>
      <c r="N34" s="224"/>
      <c r="O34" s="218"/>
      <c r="P34" s="225"/>
      <c r="Q34" s="211">
        <f>SUM(R34:W34)</f>
        <v>0</v>
      </c>
      <c r="R34" s="288"/>
      <c r="S34" s="288"/>
      <c r="T34" s="211"/>
      <c r="U34" s="211"/>
      <c r="V34" s="288"/>
      <c r="W34" s="288"/>
      <c r="X34" s="289" t="s">
        <v>255</v>
      </c>
      <c r="Y34" s="26"/>
      <c r="Z34" s="26" t="str">
        <f>Z33</f>
        <v>ЗАО "Чеховская электросеть"</v>
      </c>
      <c r="AA34" s="26">
        <f>D34</f>
        <v>0</v>
      </c>
      <c r="AB34" s="26" t="str">
        <f t="shared" si="15"/>
        <v>Нет</v>
      </c>
      <c r="AC34" s="26" t="str">
        <f t="shared" si="15"/>
        <v>5048082096</v>
      </c>
    </row>
    <row r="35" spans="1:29" ht="27.75" customHeight="1">
      <c r="A35" s="184" t="s">
        <v>222</v>
      </c>
      <c r="B35" s="201" t="s">
        <v>155</v>
      </c>
      <c r="C35" s="201" t="s">
        <v>245</v>
      </c>
      <c r="D35" s="205"/>
      <c r="E35" s="189"/>
      <c r="F35" s="189"/>
      <c r="G35" s="189"/>
      <c r="H35" s="189"/>
      <c r="I35" s="189"/>
      <c r="J35" s="213"/>
      <c r="K35" s="211">
        <f>SUM(L35:O35)</f>
        <v>0</v>
      </c>
      <c r="L35" s="213"/>
      <c r="M35" s="213"/>
      <c r="N35" s="224"/>
      <c r="O35" s="218"/>
      <c r="P35" s="225"/>
      <c r="Q35" s="211">
        <f>SUM(R35:W35)</f>
        <v>0</v>
      </c>
      <c r="R35" s="288"/>
      <c r="S35" s="288"/>
      <c r="T35" s="211"/>
      <c r="U35" s="211"/>
      <c r="V35" s="288"/>
      <c r="W35" s="288"/>
      <c r="X35" s="289" t="s">
        <v>255</v>
      </c>
      <c r="Y35" s="26"/>
      <c r="Z35" s="26" t="str">
        <f>Z34</f>
        <v>ЗАО "Чеховская электросеть"</v>
      </c>
      <c r="AA35" s="26">
        <f>D35</f>
        <v>0</v>
      </c>
      <c r="AB35" s="26" t="str">
        <f t="shared" si="15"/>
        <v>Нет</v>
      </c>
      <c r="AC35" s="26" t="str">
        <f t="shared" si="15"/>
        <v>5048082096</v>
      </c>
    </row>
    <row r="36" spans="1:29" ht="15">
      <c r="A36" s="321" t="s">
        <v>250</v>
      </c>
      <c r="B36" s="322"/>
      <c r="C36" s="322"/>
      <c r="D36" s="322"/>
      <c r="E36" s="322"/>
      <c r="F36" s="322"/>
      <c r="G36" s="322"/>
      <c r="H36" s="322"/>
      <c r="I36" s="322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43"/>
      <c r="Y36" s="26"/>
      <c r="Z36" s="26" t="str">
        <f>A21</f>
        <v>ЗАО "Чеховская электросеть"</v>
      </c>
      <c r="AA36" s="26"/>
      <c r="AB36" s="26" t="str">
        <f>E21</f>
        <v>Нет</v>
      </c>
      <c r="AC36" s="26" t="str">
        <f>F21</f>
        <v>5048082096</v>
      </c>
    </row>
    <row r="37" spans="1:29" ht="12.75">
      <c r="A37" s="247" t="s">
        <v>254</v>
      </c>
      <c r="B37" s="200" t="s">
        <v>238</v>
      </c>
      <c r="C37" s="200" t="s">
        <v>246</v>
      </c>
      <c r="D37" s="183" t="s">
        <v>201</v>
      </c>
      <c r="E37" s="232"/>
      <c r="F37" s="233"/>
      <c r="G37" s="233"/>
      <c r="H37" s="233"/>
      <c r="I37" s="234"/>
      <c r="J37" s="211">
        <f>SUMIF($A37:$A45,"=1.4.",J37:J45)</f>
        <v>25102.125</v>
      </c>
      <c r="K37" s="211">
        <f aca="true" t="shared" si="16" ref="K37:K44">SUM(L37:O37)</f>
        <v>347.4</v>
      </c>
      <c r="L37" s="211">
        <f>SUMIF($A37:$A45,"=1.4.",L37:L45)</f>
        <v>0</v>
      </c>
      <c r="M37" s="211">
        <f>SUMIF($A37:$A45,"=1.4.",M37:M45)</f>
        <v>347.4</v>
      </c>
      <c r="N37" s="211">
        <f>SUMIF($A37:$A45,"=1.4.",N37:N45)</f>
        <v>0</v>
      </c>
      <c r="O37" s="211">
        <f>SUMIF($A37:$A45,"=1.4.",O37:O45)</f>
        <v>0</v>
      </c>
      <c r="P37" s="231"/>
      <c r="Q37" s="212">
        <f aca="true" t="shared" si="17" ref="Q37:Q44">SUM(R37:W37)</f>
        <v>0</v>
      </c>
      <c r="R37" s="211">
        <f aca="true" t="shared" si="18" ref="R37:W37">SUMIF($A37:$A45,"=1.4.",R37:R45)</f>
        <v>0</v>
      </c>
      <c r="S37" s="211">
        <f t="shared" si="18"/>
        <v>0</v>
      </c>
      <c r="T37" s="211">
        <f t="shared" si="18"/>
        <v>0</v>
      </c>
      <c r="U37" s="211">
        <f t="shared" si="18"/>
        <v>0</v>
      </c>
      <c r="V37" s="211">
        <f t="shared" si="18"/>
        <v>0</v>
      </c>
      <c r="W37" s="211">
        <f t="shared" si="18"/>
        <v>0</v>
      </c>
      <c r="X37" s="248"/>
      <c r="Y37" s="26"/>
      <c r="Z37" s="26" t="str">
        <f>A21</f>
        <v>ЗАО "Чеховская электросеть"</v>
      </c>
      <c r="AA37" s="26" t="str">
        <f aca="true" t="shared" si="19" ref="AA37:AA44">D37</f>
        <v>Новое строительство*****</v>
      </c>
      <c r="AB37" s="26" t="str">
        <f>E21</f>
        <v>Нет</v>
      </c>
      <c r="AC37" s="26" t="str">
        <f>F21</f>
        <v>5048082096</v>
      </c>
    </row>
    <row r="38" spans="1:29" ht="67.5">
      <c r="A38" s="183" t="s">
        <v>223</v>
      </c>
      <c r="B38" s="200" t="s">
        <v>238</v>
      </c>
      <c r="C38" s="200" t="s">
        <v>246</v>
      </c>
      <c r="D38" s="204" t="s">
        <v>300</v>
      </c>
      <c r="E38" s="290" t="s">
        <v>307</v>
      </c>
      <c r="F38" s="290" t="s">
        <v>304</v>
      </c>
      <c r="G38" s="191" t="s">
        <v>308</v>
      </c>
      <c r="H38" s="290" t="s">
        <v>304</v>
      </c>
      <c r="I38" s="191" t="s">
        <v>306</v>
      </c>
      <c r="J38" s="217">
        <v>14622.13</v>
      </c>
      <c r="K38" s="211">
        <f t="shared" si="16"/>
        <v>347.4</v>
      </c>
      <c r="L38" s="217"/>
      <c r="M38" s="217">
        <v>347.4</v>
      </c>
      <c r="N38" s="222"/>
      <c r="O38" s="216"/>
      <c r="P38" s="223"/>
      <c r="Q38" s="211">
        <f t="shared" si="17"/>
        <v>0</v>
      </c>
      <c r="R38" s="287"/>
      <c r="S38" s="287"/>
      <c r="T38" s="285"/>
      <c r="U38" s="285"/>
      <c r="V38" s="287"/>
      <c r="W38" s="287"/>
      <c r="X38" s="286" t="s">
        <v>255</v>
      </c>
      <c r="Y38" s="26"/>
      <c r="Z38" s="203" t="str">
        <f aca="true" t="shared" si="20" ref="Z38:Z44">Z37</f>
        <v>ЗАО "Чеховская электросеть"</v>
      </c>
      <c r="AA38" s="26" t="str">
        <f t="shared" si="19"/>
        <v>Строительство электрических сетей п. Новый Быт, строительство РП, прокладка КЛ, строительство и ПНР электротехнической части ТП-2х630кВА </v>
      </c>
      <c r="AB38" s="26" t="str">
        <f>AB37</f>
        <v>Нет</v>
      </c>
      <c r="AC38" s="26" t="str">
        <f>AC37</f>
        <v>5048082096</v>
      </c>
    </row>
    <row r="39" spans="1:29" ht="101.25">
      <c r="A39" s="183" t="s">
        <v>223</v>
      </c>
      <c r="B39" s="200" t="s">
        <v>238</v>
      </c>
      <c r="C39" s="200" t="s">
        <v>246</v>
      </c>
      <c r="D39" s="204" t="s">
        <v>301</v>
      </c>
      <c r="E39" s="290" t="s">
        <v>309</v>
      </c>
      <c r="F39" s="290" t="s">
        <v>304</v>
      </c>
      <c r="G39" s="191" t="s">
        <v>313</v>
      </c>
      <c r="H39" s="290" t="s">
        <v>304</v>
      </c>
      <c r="I39" s="191" t="s">
        <v>306</v>
      </c>
      <c r="J39" s="217">
        <v>1731.475</v>
      </c>
      <c r="K39" s="211">
        <f t="shared" si="16"/>
        <v>0</v>
      </c>
      <c r="L39" s="217"/>
      <c r="M39" s="217"/>
      <c r="N39" s="222"/>
      <c r="O39" s="216"/>
      <c r="P39" s="223"/>
      <c r="Q39" s="211">
        <f t="shared" si="17"/>
        <v>0</v>
      </c>
      <c r="R39" s="287"/>
      <c r="S39" s="287"/>
      <c r="T39" s="285"/>
      <c r="U39" s="285"/>
      <c r="V39" s="287"/>
      <c r="W39" s="287"/>
      <c r="X39" s="286" t="s">
        <v>255</v>
      </c>
      <c r="Y39" s="26"/>
      <c r="Z39" s="203" t="str">
        <f t="shared" si="20"/>
        <v>ЗАО "Чеховская электросеть"</v>
      </c>
      <c r="AA39" s="26" t="str">
        <f t="shared" si="19"/>
        <v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v>
      </c>
      <c r="AB39" s="26" t="str">
        <f>AB38</f>
        <v>Нет</v>
      </c>
      <c r="AC39" s="26" t="str">
        <f>AC38</f>
        <v>5048082096</v>
      </c>
    </row>
    <row r="40" spans="1:29" ht="70.5" customHeight="1">
      <c r="A40" s="183" t="s">
        <v>223</v>
      </c>
      <c r="B40" s="200" t="s">
        <v>238</v>
      </c>
      <c r="C40" s="200" t="s">
        <v>246</v>
      </c>
      <c r="D40" s="204" t="s">
        <v>302</v>
      </c>
      <c r="E40" s="290" t="s">
        <v>310</v>
      </c>
      <c r="F40" s="290" t="s">
        <v>311</v>
      </c>
      <c r="G40" s="191">
        <v>210</v>
      </c>
      <c r="H40" s="290" t="s">
        <v>311</v>
      </c>
      <c r="I40" s="191" t="s">
        <v>312</v>
      </c>
      <c r="J40" s="217">
        <v>8748.52</v>
      </c>
      <c r="K40" s="211">
        <f t="shared" si="16"/>
        <v>0</v>
      </c>
      <c r="L40" s="217"/>
      <c r="M40" s="217"/>
      <c r="N40" s="222"/>
      <c r="O40" s="216"/>
      <c r="P40" s="223"/>
      <c r="Q40" s="211">
        <f t="shared" si="17"/>
        <v>0</v>
      </c>
      <c r="R40" s="287"/>
      <c r="S40" s="287"/>
      <c r="T40" s="285"/>
      <c r="U40" s="285"/>
      <c r="V40" s="287"/>
      <c r="W40" s="287"/>
      <c r="X40" s="286" t="s">
        <v>255</v>
      </c>
      <c r="Y40" s="26"/>
      <c r="Z40" s="203" t="str">
        <f t="shared" si="20"/>
        <v>ЗАО "Чеховская электросеть"</v>
      </c>
      <c r="AA40" s="26" t="str">
        <f t="shared" si="19"/>
        <v>Установка расчетных узлов учета на границе балансовой принадлежности в ВРУ многоэтажных жилых домов г. Чехова.</v>
      </c>
      <c r="AB40" s="26" t="str">
        <f aca="true" t="shared" si="21" ref="AB40:AC44">AB39</f>
        <v>Нет</v>
      </c>
      <c r="AC40" s="26" t="str">
        <f t="shared" si="21"/>
        <v>5048082096</v>
      </c>
    </row>
    <row r="41" spans="1:29" ht="12.75">
      <c r="A41" s="183" t="s">
        <v>223</v>
      </c>
      <c r="B41" s="200" t="s">
        <v>238</v>
      </c>
      <c r="C41" s="200" t="s">
        <v>246</v>
      </c>
      <c r="D41" s="206"/>
      <c r="E41" s="191"/>
      <c r="F41" s="191"/>
      <c r="G41" s="191"/>
      <c r="H41" s="191"/>
      <c r="I41" s="191"/>
      <c r="J41" s="217"/>
      <c r="K41" s="211">
        <f t="shared" si="16"/>
        <v>0</v>
      </c>
      <c r="L41" s="217"/>
      <c r="M41" s="217"/>
      <c r="N41" s="222"/>
      <c r="O41" s="216"/>
      <c r="P41" s="223"/>
      <c r="Q41" s="211">
        <f t="shared" si="17"/>
        <v>0</v>
      </c>
      <c r="R41" s="287"/>
      <c r="S41" s="287"/>
      <c r="T41" s="285"/>
      <c r="U41" s="285"/>
      <c r="V41" s="287"/>
      <c r="W41" s="287"/>
      <c r="X41" s="286" t="s">
        <v>255</v>
      </c>
      <c r="Y41" s="26"/>
      <c r="Z41" s="203" t="str">
        <f t="shared" si="20"/>
        <v>ЗАО "Чеховская электросеть"</v>
      </c>
      <c r="AA41" s="26">
        <f t="shared" si="19"/>
        <v>0</v>
      </c>
      <c r="AB41" s="26" t="str">
        <f t="shared" si="21"/>
        <v>Нет</v>
      </c>
      <c r="AC41" s="26" t="str">
        <f t="shared" si="21"/>
        <v>5048082096</v>
      </c>
    </row>
    <row r="42" spans="1:29" ht="12.75">
      <c r="A42" s="183" t="s">
        <v>223</v>
      </c>
      <c r="B42" s="200" t="s">
        <v>238</v>
      </c>
      <c r="C42" s="200" t="s">
        <v>246</v>
      </c>
      <c r="D42" s="206"/>
      <c r="E42" s="191"/>
      <c r="F42" s="191"/>
      <c r="G42" s="191"/>
      <c r="H42" s="191"/>
      <c r="I42" s="191"/>
      <c r="J42" s="217"/>
      <c r="K42" s="211">
        <f t="shared" si="16"/>
        <v>0</v>
      </c>
      <c r="L42" s="217"/>
      <c r="M42" s="217"/>
      <c r="N42" s="222"/>
      <c r="O42" s="216"/>
      <c r="P42" s="223"/>
      <c r="Q42" s="211">
        <f t="shared" si="17"/>
        <v>0</v>
      </c>
      <c r="R42" s="287"/>
      <c r="S42" s="287"/>
      <c r="T42" s="285"/>
      <c r="U42" s="285"/>
      <c r="V42" s="287"/>
      <c r="W42" s="287"/>
      <c r="X42" s="286" t="s">
        <v>255</v>
      </c>
      <c r="Y42" s="26"/>
      <c r="Z42" s="203" t="str">
        <f t="shared" si="20"/>
        <v>ЗАО "Чеховская электросеть"</v>
      </c>
      <c r="AA42" s="26">
        <f t="shared" si="19"/>
        <v>0</v>
      </c>
      <c r="AB42" s="26" t="str">
        <f t="shared" si="21"/>
        <v>Нет</v>
      </c>
      <c r="AC42" s="26" t="str">
        <f t="shared" si="21"/>
        <v>5048082096</v>
      </c>
    </row>
    <row r="43" spans="1:29" ht="12.75">
      <c r="A43" s="183" t="s">
        <v>223</v>
      </c>
      <c r="B43" s="200" t="s">
        <v>238</v>
      </c>
      <c r="C43" s="200" t="s">
        <v>246</v>
      </c>
      <c r="D43" s="206"/>
      <c r="E43" s="191"/>
      <c r="F43" s="191"/>
      <c r="G43" s="191"/>
      <c r="H43" s="191"/>
      <c r="I43" s="191"/>
      <c r="J43" s="217"/>
      <c r="K43" s="211">
        <f t="shared" si="16"/>
        <v>0</v>
      </c>
      <c r="L43" s="217"/>
      <c r="M43" s="217"/>
      <c r="N43" s="222"/>
      <c r="O43" s="216"/>
      <c r="P43" s="223"/>
      <c r="Q43" s="211">
        <f t="shared" si="17"/>
        <v>0</v>
      </c>
      <c r="R43" s="287"/>
      <c r="S43" s="287"/>
      <c r="T43" s="285"/>
      <c r="U43" s="285"/>
      <c r="V43" s="287"/>
      <c r="W43" s="287"/>
      <c r="X43" s="286" t="s">
        <v>255</v>
      </c>
      <c r="Y43" s="26"/>
      <c r="Z43" s="203" t="str">
        <f t="shared" si="20"/>
        <v>ЗАО "Чеховская электросеть"</v>
      </c>
      <c r="AA43" s="26">
        <f t="shared" si="19"/>
        <v>0</v>
      </c>
      <c r="AB43" s="26" t="str">
        <f t="shared" si="21"/>
        <v>Нет</v>
      </c>
      <c r="AC43" s="26" t="str">
        <f t="shared" si="21"/>
        <v>5048082096</v>
      </c>
    </row>
    <row r="44" spans="1:29" ht="12.75">
      <c r="A44" s="183" t="s">
        <v>223</v>
      </c>
      <c r="B44" s="200" t="s">
        <v>238</v>
      </c>
      <c r="C44" s="200" t="s">
        <v>246</v>
      </c>
      <c r="D44" s="206"/>
      <c r="E44" s="191"/>
      <c r="F44" s="191"/>
      <c r="G44" s="191"/>
      <c r="H44" s="191"/>
      <c r="I44" s="191"/>
      <c r="J44" s="217"/>
      <c r="K44" s="211">
        <f t="shared" si="16"/>
        <v>0</v>
      </c>
      <c r="L44" s="217"/>
      <c r="M44" s="217"/>
      <c r="N44" s="222"/>
      <c r="O44" s="216"/>
      <c r="P44" s="223"/>
      <c r="Q44" s="211">
        <f t="shared" si="17"/>
        <v>0</v>
      </c>
      <c r="R44" s="287"/>
      <c r="S44" s="287"/>
      <c r="T44" s="285"/>
      <c r="U44" s="285"/>
      <c r="V44" s="287"/>
      <c r="W44" s="287"/>
      <c r="X44" s="286" t="s">
        <v>255</v>
      </c>
      <c r="Y44" s="26"/>
      <c r="Z44" s="203" t="str">
        <f t="shared" si="20"/>
        <v>ЗАО "Чеховская электросеть"</v>
      </c>
      <c r="AA44" s="26">
        <f t="shared" si="19"/>
        <v>0</v>
      </c>
      <c r="AB44" s="26" t="str">
        <f t="shared" si="21"/>
        <v>Нет</v>
      </c>
      <c r="AC44" s="26" t="str">
        <f t="shared" si="21"/>
        <v>5048082096</v>
      </c>
    </row>
    <row r="45" spans="1:29" ht="15.75" thickBot="1">
      <c r="A45" s="323" t="s">
        <v>248</v>
      </c>
      <c r="B45" s="324"/>
      <c r="C45" s="324"/>
      <c r="D45" s="324"/>
      <c r="E45" s="324"/>
      <c r="F45" s="324"/>
      <c r="G45" s="324"/>
      <c r="H45" s="324"/>
      <c r="I45" s="324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50"/>
      <c r="Y45" s="26"/>
      <c r="Z45" s="26" t="str">
        <f>A21</f>
        <v>ЗАО "Чеховская электросеть"</v>
      </c>
      <c r="AA45" s="26"/>
      <c r="AB45" s="26" t="str">
        <f>E21</f>
        <v>Нет</v>
      </c>
      <c r="AC45" s="26" t="str">
        <f>F21</f>
        <v>5048082096</v>
      </c>
    </row>
    <row r="46" spans="4:27" ht="12.75"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Y46" s="203" t="s">
        <v>256</v>
      </c>
      <c r="Z46" s="26"/>
      <c r="AA46" s="26"/>
    </row>
    <row r="47" spans="1:27" ht="12.75">
      <c r="A47" s="11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153"/>
      <c r="Y47" s="26"/>
      <c r="Z47" s="26"/>
      <c r="AA47" s="26"/>
    </row>
    <row r="48" spans="1:27" ht="12.75">
      <c r="A48" s="11"/>
      <c r="B48" s="162"/>
      <c r="C48" s="162"/>
      <c r="Y48" s="26"/>
      <c r="Z48" s="26"/>
      <c r="AA48" s="26"/>
    </row>
    <row r="51" spans="2:10" ht="11.25">
      <c r="B51" s="331" t="s">
        <v>218</v>
      </c>
      <c r="C51" s="331"/>
      <c r="D51" s="331"/>
      <c r="E51" s="331"/>
      <c r="F51" s="331"/>
      <c r="G51" s="331"/>
      <c r="H51" s="331"/>
      <c r="I51" s="331"/>
      <c r="J51" s="331"/>
    </row>
    <row r="54" spans="1:19" ht="11.25">
      <c r="A54" t="s">
        <v>190</v>
      </c>
      <c r="B54" s="332" t="s">
        <v>191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</row>
    <row r="57" spans="1:19" ht="11.25">
      <c r="A57" t="s">
        <v>192</v>
      </c>
      <c r="B57" s="333" t="s">
        <v>193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</row>
    <row r="58" spans="2:19" ht="11.25">
      <c r="B58" s="334" t="s">
        <v>194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153"/>
    </row>
    <row r="60" spans="1:18" ht="11.25">
      <c r="A60" s="335" t="s">
        <v>195</v>
      </c>
      <c r="B60" s="336" t="s">
        <v>196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</row>
    <row r="61" spans="1:18" ht="11.25">
      <c r="A61" s="335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</row>
    <row r="62" spans="2:18" ht="11.25">
      <c r="B62" s="333" t="s">
        <v>197</v>
      </c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2:18" ht="11.25"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</row>
    <row r="64" spans="2:18" ht="11.25"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</row>
    <row r="65" spans="1:9" ht="11.25">
      <c r="A65" s="335" t="s">
        <v>202</v>
      </c>
      <c r="B65" s="333" t="s">
        <v>203</v>
      </c>
      <c r="C65" s="333"/>
      <c r="D65" s="333"/>
      <c r="E65" s="333"/>
      <c r="F65" s="333"/>
      <c r="G65" s="333"/>
      <c r="H65" s="333"/>
      <c r="I65" s="333"/>
    </row>
    <row r="66" spans="1:9" ht="11.25">
      <c r="A66" s="335"/>
      <c r="B66" s="333"/>
      <c r="C66" s="333"/>
      <c r="D66" s="333"/>
      <c r="E66" s="333"/>
      <c r="F66" s="333"/>
      <c r="G66" s="333"/>
      <c r="H66" s="333"/>
      <c r="I66" s="333"/>
    </row>
    <row r="67" spans="1:9" ht="11.25">
      <c r="A67" s="335"/>
      <c r="B67" s="333"/>
      <c r="C67" s="333"/>
      <c r="D67" s="333"/>
      <c r="E67" s="333"/>
      <c r="F67" s="333"/>
      <c r="G67" s="333"/>
      <c r="H67" s="333"/>
      <c r="I67" s="333"/>
    </row>
    <row r="68" spans="1:9" ht="11.25">
      <c r="A68" s="335"/>
      <c r="B68" s="333"/>
      <c r="C68" s="333"/>
      <c r="D68" s="333"/>
      <c r="E68" s="333"/>
      <c r="F68" s="333"/>
      <c r="G68" s="333"/>
      <c r="H68" s="333"/>
      <c r="I68" s="333"/>
    </row>
    <row r="69" spans="1:6" ht="11.25">
      <c r="A69" t="s">
        <v>204</v>
      </c>
      <c r="B69" s="333" t="s">
        <v>205</v>
      </c>
      <c r="C69" s="333"/>
      <c r="D69" s="333"/>
      <c r="E69" s="333"/>
      <c r="F69" s="333"/>
    </row>
  </sheetData>
  <sheetProtection password="FA9C" sheet="1" objects="1" scenarios="1" formatColumns="0" formatRows="0"/>
  <mergeCells count="36">
    <mergeCell ref="A60:A61"/>
    <mergeCell ref="B60:R61"/>
    <mergeCell ref="B62:R64"/>
    <mergeCell ref="A65:A68"/>
    <mergeCell ref="B65:I68"/>
    <mergeCell ref="B69:F69"/>
    <mergeCell ref="B51:J51"/>
    <mergeCell ref="B54:S54"/>
    <mergeCell ref="D46:S46"/>
    <mergeCell ref="D47:R47"/>
    <mergeCell ref="B57:S57"/>
    <mergeCell ref="B58:R58"/>
    <mergeCell ref="Q7:W7"/>
    <mergeCell ref="Q8:Q9"/>
    <mergeCell ref="J7:J9"/>
    <mergeCell ref="R8:S8"/>
    <mergeCell ref="V8:V9"/>
    <mergeCell ref="W8:W9"/>
    <mergeCell ref="T8:U8"/>
    <mergeCell ref="K7:O7"/>
    <mergeCell ref="P7:P9"/>
    <mergeCell ref="K8:K9"/>
    <mergeCell ref="O8:O9"/>
    <mergeCell ref="E7:F7"/>
    <mergeCell ref="G7:I7"/>
    <mergeCell ref="E8:E9"/>
    <mergeCell ref="F8:F9"/>
    <mergeCell ref="G8:G9"/>
    <mergeCell ref="H8:H9"/>
    <mergeCell ref="I8:I9"/>
    <mergeCell ref="A26:I26"/>
    <mergeCell ref="A31:I31"/>
    <mergeCell ref="A36:I36"/>
    <mergeCell ref="A45:I45"/>
    <mergeCell ref="L8:M8"/>
    <mergeCell ref="N8:N9"/>
  </mergeCells>
  <dataValidations count="1">
    <dataValidation type="decimal" allowBlank="1" showInputMessage="1" showErrorMessage="1" sqref="J46:W48 J21:W22 J26:W27 J32:W32 J36:W37 J38:O44 Q38:W44 J23:O25 Q23:W25 J28:O30 Q28:W30 J33:O35 Q33:W35">
      <formula1>-9999999999999990000000</formula1>
      <formula2>9.99999999999999E+22</formula2>
    </dataValidation>
  </dataValidations>
  <hyperlinks>
    <hyperlink ref="A36" location="TEHSHEET!A1" display="Добавить"/>
    <hyperlink ref="A45" location="TEHSHEET!A1" display="Добавить"/>
    <hyperlink ref="A31" location="TEHSHEET!A1" display="Добавить"/>
    <hyperlink ref="A26" location="TEHSHEET!A1" display="Добавить"/>
  </hyperlinks>
  <printOptions/>
  <pageMargins left="0.7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10.7109375" style="52" customWidth="1"/>
    <col min="2" max="2" width="34.421875" style="52" customWidth="1"/>
    <col min="3" max="4" width="10.8515625" style="52" customWidth="1"/>
    <col min="5" max="5" width="13.00390625" style="52" customWidth="1"/>
    <col min="6" max="12" width="8.8515625" style="52" customWidth="1"/>
    <col min="13" max="13" width="9.8515625" style="52" customWidth="1"/>
    <col min="14" max="15" width="13.00390625" style="52" customWidth="1"/>
    <col min="16" max="16384" width="9.140625" style="52" customWidth="1"/>
  </cols>
  <sheetData>
    <row r="2" spans="1:15" s="57" customFormat="1" ht="18">
      <c r="A2" s="125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2011 год</v>
      </c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  <c r="O2" s="127"/>
    </row>
    <row r="3" spans="1:14" s="57" customFormat="1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57" customFormat="1" ht="24.75" customHeight="1">
      <c r="A4" s="347" t="s">
        <v>120</v>
      </c>
      <c r="B4" s="350" t="s">
        <v>135</v>
      </c>
      <c r="C4" s="356" t="s">
        <v>171</v>
      </c>
      <c r="D4" s="356"/>
      <c r="E4" s="350" t="s">
        <v>122</v>
      </c>
      <c r="F4" s="357" t="s">
        <v>123</v>
      </c>
      <c r="G4" s="358"/>
      <c r="H4" s="358"/>
      <c r="I4" s="358"/>
      <c r="J4" s="358"/>
      <c r="K4" s="358"/>
      <c r="L4" s="358"/>
      <c r="M4" s="359"/>
      <c r="N4" s="350" t="s">
        <v>124</v>
      </c>
      <c r="O4" s="353" t="s">
        <v>125</v>
      </c>
    </row>
    <row r="5" spans="1:15" s="57" customFormat="1" ht="23.25" customHeight="1">
      <c r="A5" s="348"/>
      <c r="B5" s="351"/>
      <c r="C5" s="363" t="s">
        <v>168</v>
      </c>
      <c r="D5" s="363" t="s">
        <v>126</v>
      </c>
      <c r="E5" s="351"/>
      <c r="F5" s="340" t="s">
        <v>127</v>
      </c>
      <c r="G5" s="341"/>
      <c r="H5" s="360" t="s">
        <v>136</v>
      </c>
      <c r="I5" s="361"/>
      <c r="J5" s="361"/>
      <c r="K5" s="362"/>
      <c r="L5" s="344" t="s">
        <v>119</v>
      </c>
      <c r="M5" s="344"/>
      <c r="N5" s="351"/>
      <c r="O5" s="354"/>
    </row>
    <row r="6" spans="1:15" s="57" customFormat="1" ht="16.5" customHeight="1">
      <c r="A6" s="348"/>
      <c r="B6" s="351"/>
      <c r="C6" s="351"/>
      <c r="D6" s="351"/>
      <c r="E6" s="351"/>
      <c r="F6" s="342"/>
      <c r="G6" s="343"/>
      <c r="H6" s="345" t="s">
        <v>117</v>
      </c>
      <c r="I6" s="346"/>
      <c r="J6" s="345" t="s">
        <v>118</v>
      </c>
      <c r="K6" s="346"/>
      <c r="L6" s="344"/>
      <c r="M6" s="344"/>
      <c r="N6" s="351"/>
      <c r="O6" s="354"/>
    </row>
    <row r="7" spans="1:15" s="57" customFormat="1" ht="30" customHeight="1" thickBot="1">
      <c r="A7" s="349"/>
      <c r="B7" s="352"/>
      <c r="C7" s="352"/>
      <c r="D7" s="352"/>
      <c r="E7" s="352"/>
      <c r="F7" s="129" t="s">
        <v>130</v>
      </c>
      <c r="G7" s="129" t="s">
        <v>131</v>
      </c>
      <c r="H7" s="137" t="s">
        <v>130</v>
      </c>
      <c r="I7" s="137" t="s">
        <v>131</v>
      </c>
      <c r="J7" s="137" t="s">
        <v>130</v>
      </c>
      <c r="K7" s="137" t="s">
        <v>131</v>
      </c>
      <c r="L7" s="129" t="s">
        <v>130</v>
      </c>
      <c r="M7" s="129" t="s">
        <v>131</v>
      </c>
      <c r="N7" s="352"/>
      <c r="O7" s="355"/>
    </row>
    <row r="8" spans="1:15" s="134" customFormat="1" ht="18" customHeight="1" hidden="1">
      <c r="A8" s="133"/>
      <c r="B8" s="133"/>
      <c r="C8" s="133"/>
      <c r="D8" s="133"/>
      <c r="E8" s="130"/>
      <c r="F8" s="133" t="s">
        <v>156</v>
      </c>
      <c r="G8" s="133" t="s">
        <v>157</v>
      </c>
      <c r="H8" s="133" t="s">
        <v>156</v>
      </c>
      <c r="I8" s="133" t="s">
        <v>157</v>
      </c>
      <c r="J8" s="133" t="s">
        <v>156</v>
      </c>
      <c r="K8" s="133" t="s">
        <v>157</v>
      </c>
      <c r="L8" s="133" t="s">
        <v>156</v>
      </c>
      <c r="M8" s="133" t="s">
        <v>157</v>
      </c>
      <c r="N8" s="133"/>
      <c r="O8" s="133"/>
    </row>
    <row r="9" spans="1:15" s="134" customFormat="1" ht="18" customHeight="1" hidden="1" thickBot="1">
      <c r="A9" s="130"/>
      <c r="B9" s="130"/>
      <c r="C9" s="130" t="s">
        <v>169</v>
      </c>
      <c r="D9" s="130" t="s">
        <v>170</v>
      </c>
      <c r="E9" s="130" t="s">
        <v>150</v>
      </c>
      <c r="F9" s="130" t="s">
        <v>161</v>
      </c>
      <c r="G9" s="130" t="s">
        <v>161</v>
      </c>
      <c r="H9" s="131" t="s">
        <v>162</v>
      </c>
      <c r="I9" s="131" t="s">
        <v>162</v>
      </c>
      <c r="J9" s="131" t="s">
        <v>163</v>
      </c>
      <c r="K9" s="131" t="s">
        <v>163</v>
      </c>
      <c r="L9" s="131" t="s">
        <v>165</v>
      </c>
      <c r="M9" s="131" t="s">
        <v>165</v>
      </c>
      <c r="N9" s="130" t="s">
        <v>166</v>
      </c>
      <c r="O9" s="130" t="s">
        <v>167</v>
      </c>
    </row>
    <row r="10" spans="1:15" s="57" customFormat="1" ht="33.75" customHeight="1" thickBot="1">
      <c r="A10" s="273"/>
      <c r="B10" s="132" t="str">
        <f>"Всего по "&amp;Заголовок!B7</f>
        <v>Всего по Московская область</v>
      </c>
      <c r="C10" s="274"/>
      <c r="D10" s="274"/>
      <c r="E10" s="275">
        <f>SUMIF($A10:$A12,"= 1.",E10:E12)</f>
        <v>0</v>
      </c>
      <c r="F10" s="275">
        <f>H10+J10+L10</f>
        <v>0</v>
      </c>
      <c r="G10" s="275">
        <f>I10+K10+M10</f>
        <v>0</v>
      </c>
      <c r="H10" s="275">
        <f aca="true" t="shared" si="0" ref="H10:M10">SUMIF($A10:$A12,"= 1.",H10:H12)</f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0</v>
      </c>
      <c r="M10" s="275">
        <f t="shared" si="0"/>
        <v>0</v>
      </c>
      <c r="N10" s="274"/>
      <c r="O10" s="276"/>
    </row>
    <row r="11" spans="1:15" ht="13.5" thickBot="1">
      <c r="A11" s="337" t="s">
        <v>141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</row>
    <row r="12" spans="1:15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</sheetData>
  <sheetProtection password="FA9C" sheet="1" objects="1" scenarios="1" formatColumns="0" formatRows="0"/>
  <mergeCells count="15">
    <mergeCell ref="E4:E7"/>
    <mergeCell ref="F4:M4"/>
    <mergeCell ref="H5:K5"/>
    <mergeCell ref="C5:C7"/>
    <mergeCell ref="D5:D7"/>
    <mergeCell ref="A11:O11"/>
    <mergeCell ref="F5:G6"/>
    <mergeCell ref="L5:M6"/>
    <mergeCell ref="H6:I6"/>
    <mergeCell ref="J6:K6"/>
    <mergeCell ref="A4:A7"/>
    <mergeCell ref="B4:B7"/>
    <mergeCell ref="O4:O7"/>
    <mergeCell ref="N4:N7"/>
    <mergeCell ref="C4:D4"/>
  </mergeCells>
  <hyperlinks>
    <hyperlink ref="A11:O11" location="'Сетевые организации'!A1" display="Добавить сетевую организацию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7.00390625" style="52" customWidth="1"/>
    <col min="2" max="2" width="35.00390625" style="52" customWidth="1"/>
    <col min="3" max="3" width="11.7109375" style="52" customWidth="1"/>
    <col min="4" max="4" width="12.00390625" style="52" customWidth="1"/>
    <col min="5" max="5" width="12.140625" style="52" customWidth="1"/>
    <col min="6" max="7" width="7.57421875" style="52" customWidth="1"/>
    <col min="8" max="11" width="7.28125" style="52" customWidth="1"/>
    <col min="12" max="13" width="8.7109375" style="52" customWidth="1"/>
    <col min="14" max="15" width="8.28125" style="52" customWidth="1"/>
    <col min="16" max="16" width="13.421875" style="52" customWidth="1"/>
    <col min="17" max="17" width="13.57421875" style="52" customWidth="1"/>
    <col min="18" max="16384" width="9.140625" style="52" customWidth="1"/>
  </cols>
  <sheetData>
    <row r="1" ht="12.75">
      <c r="Q1" s="53"/>
    </row>
    <row r="2" spans="1:20" s="5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64"/>
      <c r="Q2" s="364"/>
      <c r="R2" s="364"/>
      <c r="S2" s="58"/>
      <c r="T2" s="58"/>
    </row>
    <row r="3" spans="1:20" s="57" customFormat="1" ht="18">
      <c r="A3" s="125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2011 год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7"/>
      <c r="R3" s="60"/>
      <c r="S3" s="58"/>
      <c r="T3" s="58"/>
    </row>
    <row r="4" spans="1:20" s="57" customFormat="1" ht="18">
      <c r="A4" s="6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0"/>
      <c r="Q4" s="60"/>
      <c r="R4" s="60"/>
      <c r="S4" s="58"/>
      <c r="T4" s="58"/>
    </row>
    <row r="5" spans="1:20" s="57" customFormat="1" ht="27" customHeight="1">
      <c r="A5" s="363" t="s">
        <v>120</v>
      </c>
      <c r="B5" s="363" t="s">
        <v>135</v>
      </c>
      <c r="C5" s="366" t="s">
        <v>171</v>
      </c>
      <c r="D5" s="366"/>
      <c r="E5" s="363" t="s">
        <v>122</v>
      </c>
      <c r="F5" s="340" t="s">
        <v>123</v>
      </c>
      <c r="G5" s="367"/>
      <c r="H5" s="367"/>
      <c r="I5" s="367"/>
      <c r="J5" s="367"/>
      <c r="K5" s="367"/>
      <c r="L5" s="367"/>
      <c r="M5" s="367"/>
      <c r="N5" s="367"/>
      <c r="O5" s="341"/>
      <c r="P5" s="363" t="s">
        <v>124</v>
      </c>
      <c r="Q5" s="363" t="s">
        <v>125</v>
      </c>
      <c r="R5" s="135"/>
      <c r="S5" s="58"/>
      <c r="T5" s="58"/>
    </row>
    <row r="6" spans="1:20" s="57" customFormat="1" ht="27" customHeight="1">
      <c r="A6" s="351"/>
      <c r="B6" s="351"/>
      <c r="C6" s="363" t="s">
        <v>168</v>
      </c>
      <c r="D6" s="363" t="s">
        <v>126</v>
      </c>
      <c r="E6" s="351"/>
      <c r="F6" s="340" t="s">
        <v>127</v>
      </c>
      <c r="G6" s="341"/>
      <c r="H6" s="360" t="s">
        <v>137</v>
      </c>
      <c r="I6" s="361"/>
      <c r="J6" s="361"/>
      <c r="K6" s="362"/>
      <c r="L6" s="340" t="s">
        <v>129</v>
      </c>
      <c r="M6" s="341"/>
      <c r="N6" s="344" t="s">
        <v>119</v>
      </c>
      <c r="O6" s="344"/>
      <c r="P6" s="351"/>
      <c r="Q6" s="351"/>
      <c r="R6" s="58"/>
      <c r="S6" s="58"/>
      <c r="T6" s="58"/>
    </row>
    <row r="7" spans="1:20" s="57" customFormat="1" ht="27" customHeight="1">
      <c r="A7" s="351"/>
      <c r="B7" s="351"/>
      <c r="C7" s="351"/>
      <c r="D7" s="351"/>
      <c r="E7" s="351"/>
      <c r="F7" s="342"/>
      <c r="G7" s="343"/>
      <c r="H7" s="345" t="s">
        <v>117</v>
      </c>
      <c r="I7" s="346"/>
      <c r="J7" s="345" t="s">
        <v>118</v>
      </c>
      <c r="K7" s="346"/>
      <c r="L7" s="342"/>
      <c r="M7" s="343"/>
      <c r="N7" s="344"/>
      <c r="O7" s="344"/>
      <c r="P7" s="351"/>
      <c r="Q7" s="351"/>
      <c r="R7" s="58"/>
      <c r="S7" s="58"/>
      <c r="T7" s="58"/>
    </row>
    <row r="8" spans="1:20" s="57" customFormat="1" ht="27" customHeight="1">
      <c r="A8" s="365"/>
      <c r="B8" s="365"/>
      <c r="C8" s="365"/>
      <c r="D8" s="365"/>
      <c r="E8" s="365"/>
      <c r="F8" s="128" t="s">
        <v>130</v>
      </c>
      <c r="G8" s="128" t="s">
        <v>131</v>
      </c>
      <c r="H8" s="128" t="s">
        <v>130</v>
      </c>
      <c r="I8" s="128" t="s">
        <v>131</v>
      </c>
      <c r="J8" s="128" t="s">
        <v>130</v>
      </c>
      <c r="K8" s="128" t="s">
        <v>131</v>
      </c>
      <c r="L8" s="128" t="s">
        <v>130</v>
      </c>
      <c r="M8" s="128" t="s">
        <v>131</v>
      </c>
      <c r="N8" s="128" t="s">
        <v>130</v>
      </c>
      <c r="O8" s="128" t="s">
        <v>131</v>
      </c>
      <c r="P8" s="365"/>
      <c r="Q8" s="365"/>
      <c r="R8" s="58"/>
      <c r="S8" s="58"/>
      <c r="T8" s="58"/>
    </row>
    <row r="9" spans="1:20" s="134" customFormat="1" ht="12.75" hidden="1">
      <c r="A9" s="133"/>
      <c r="B9" s="133"/>
      <c r="C9" s="133"/>
      <c r="D9" s="133"/>
      <c r="E9" s="130"/>
      <c r="F9" s="133" t="s">
        <v>156</v>
      </c>
      <c r="G9" s="133" t="s">
        <v>157</v>
      </c>
      <c r="H9" s="133" t="s">
        <v>156</v>
      </c>
      <c r="I9" s="133" t="s">
        <v>157</v>
      </c>
      <c r="J9" s="133" t="s">
        <v>156</v>
      </c>
      <c r="K9" s="133" t="s">
        <v>157</v>
      </c>
      <c r="L9" s="133" t="s">
        <v>156</v>
      </c>
      <c r="M9" s="133" t="s">
        <v>157</v>
      </c>
      <c r="N9" s="133" t="s">
        <v>156</v>
      </c>
      <c r="O9" s="133" t="s">
        <v>157</v>
      </c>
      <c r="P9" s="133"/>
      <c r="Q9" s="133"/>
      <c r="R9" s="136"/>
      <c r="S9" s="136"/>
      <c r="T9" s="136"/>
    </row>
    <row r="10" spans="1:20" s="134" customFormat="1" ht="12.75" hidden="1">
      <c r="A10" s="133"/>
      <c r="B10" s="133"/>
      <c r="C10" s="133" t="s">
        <v>169</v>
      </c>
      <c r="D10" s="133" t="s">
        <v>170</v>
      </c>
      <c r="E10" s="130" t="s">
        <v>150</v>
      </c>
      <c r="F10" s="133" t="s">
        <v>161</v>
      </c>
      <c r="G10" s="133" t="s">
        <v>161</v>
      </c>
      <c r="H10" s="131" t="s">
        <v>162</v>
      </c>
      <c r="I10" s="131" t="s">
        <v>162</v>
      </c>
      <c r="J10" s="131" t="s">
        <v>163</v>
      </c>
      <c r="K10" s="131" t="s">
        <v>163</v>
      </c>
      <c r="L10" s="131" t="s">
        <v>164</v>
      </c>
      <c r="M10" s="131" t="s">
        <v>164</v>
      </c>
      <c r="N10" s="131" t="s">
        <v>165</v>
      </c>
      <c r="O10" s="131" t="s">
        <v>165</v>
      </c>
      <c r="P10" s="133" t="s">
        <v>166</v>
      </c>
      <c r="Q10" s="133" t="s">
        <v>167</v>
      </c>
      <c r="R10" s="136"/>
      <c r="S10" s="136"/>
      <c r="T10" s="136"/>
    </row>
    <row r="11" spans="1:20" s="57" customFormat="1" ht="26.25" customHeight="1" thickBot="1">
      <c r="A11" s="257"/>
      <c r="B11" s="258" t="str">
        <f>"Всего по "&amp;Заголовок!B7</f>
        <v>Всего по Московская область</v>
      </c>
      <c r="C11" s="259"/>
      <c r="D11" s="259"/>
      <c r="E11" s="260">
        <f>SUMIF($A11:$A23,"= 1.",E11:E23)</f>
        <v>0</v>
      </c>
      <c r="F11" s="257">
        <f>H11+J11+L11+N11</f>
        <v>0</v>
      </c>
      <c r="G11" s="257">
        <f>I11+K11+M11+O11</f>
        <v>0</v>
      </c>
      <c r="H11" s="260">
        <f aca="true" t="shared" si="0" ref="H11:O11">SUMIF($A11:$A23,"= 1.",H11:H23)</f>
        <v>0</v>
      </c>
      <c r="I11" s="260">
        <f t="shared" si="0"/>
        <v>0</v>
      </c>
      <c r="J11" s="260">
        <f t="shared" si="0"/>
        <v>0</v>
      </c>
      <c r="K11" s="260">
        <f t="shared" si="0"/>
        <v>0</v>
      </c>
      <c r="L11" s="260">
        <f t="shared" si="0"/>
        <v>0</v>
      </c>
      <c r="M11" s="260">
        <f t="shared" si="0"/>
        <v>0</v>
      </c>
      <c r="N11" s="260">
        <f t="shared" si="0"/>
        <v>0</v>
      </c>
      <c r="O11" s="260">
        <f t="shared" si="0"/>
        <v>0</v>
      </c>
      <c r="P11" s="259"/>
      <c r="Q11" s="259"/>
      <c r="R11" s="58"/>
      <c r="S11" s="58"/>
      <c r="T11" s="58"/>
    </row>
    <row r="12" spans="1:17" ht="13.5" thickBot="1">
      <c r="A12" s="337" t="s">
        <v>140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9"/>
    </row>
    <row r="13" spans="1:17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</sheetData>
  <sheetProtection password="FA9C" sheet="1" objects="1" scenarios="1" formatColumns="0" formatRows="0"/>
  <mergeCells count="17">
    <mergeCell ref="P2:R2"/>
    <mergeCell ref="A5:A8"/>
    <mergeCell ref="B5:B8"/>
    <mergeCell ref="C5:D5"/>
    <mergeCell ref="E5:E8"/>
    <mergeCell ref="F5:O5"/>
    <mergeCell ref="C6:C8"/>
    <mergeCell ref="D6:D8"/>
    <mergeCell ref="Q5:Q8"/>
    <mergeCell ref="P5:P8"/>
    <mergeCell ref="A12:Q12"/>
    <mergeCell ref="H6:K6"/>
    <mergeCell ref="F6:G7"/>
    <mergeCell ref="N6:O7"/>
    <mergeCell ref="H7:I7"/>
    <mergeCell ref="J7:K7"/>
    <mergeCell ref="L6:M7"/>
  </mergeCells>
  <hyperlinks>
    <hyperlink ref="A12:Q12" location="'Сетевые организации'!A1" display="Добавить сетевую организацию"/>
  </hyperlinks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Пустовалов</cp:lastModifiedBy>
  <cp:lastPrinted>2009-01-26T09:50:20Z</cp:lastPrinted>
  <dcterms:created xsi:type="dcterms:W3CDTF">2004-05-21T07:18:45Z</dcterms:created>
  <dcterms:modified xsi:type="dcterms:W3CDTF">2011-04-15T10:37:16Z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OREP.EN.INV.2010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2009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